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85" activeTab="0"/>
  </bookViews>
  <sheets>
    <sheet name="Приложение № 1" sheetId="1" r:id="rId1"/>
  </sheets>
  <definedNames>
    <definedName name="_xlnm.Print_Titles" localSheetId="0">'Приложение № 1'!$8:$8</definedName>
    <definedName name="_xlnm.Print_Area" localSheetId="0">'Приложение № 1'!$A$1:$V$436</definedName>
  </definedNames>
  <calcPr fullCalcOnLoad="1"/>
</workbook>
</file>

<file path=xl/comments1.xml><?xml version="1.0" encoding="utf-8"?>
<comments xmlns="http://schemas.openxmlformats.org/spreadsheetml/2006/main">
  <authors>
    <author>Ефремова Алена Егоровна</author>
  </authors>
  <commentList>
    <comment ref="I127" authorId="0">
      <text>
        <r>
          <rPr>
            <sz val="9"/>
            <rFont val="Tahoma"/>
            <family val="2"/>
          </rPr>
          <t>0401</t>
        </r>
      </text>
    </comment>
    <comment ref="I128" authorId="0">
      <text>
        <r>
          <rPr>
            <b/>
            <sz val="9"/>
            <rFont val="Tahoma"/>
            <family val="2"/>
          </rPr>
          <t>04 ПРОЧИЕ РАСХОДЫ УМЕНЬШЕНЫ НА 12%</t>
        </r>
      </text>
    </comment>
  </commentList>
</comments>
</file>

<file path=xl/sharedStrings.xml><?xml version="1.0" encoding="utf-8"?>
<sst xmlns="http://schemas.openxmlformats.org/spreadsheetml/2006/main" count="1061" uniqueCount="332">
  <si>
    <t>№ п/п</t>
  </si>
  <si>
    <t xml:space="preserve">Статус 
</t>
  </si>
  <si>
    <t>Наименование государственной программы, подпрограммы, основного мероприятия</t>
  </si>
  <si>
    <t>Государственная программа</t>
  </si>
  <si>
    <t>Всего</t>
  </si>
  <si>
    <t>Обеспечивающая подпрограмма</t>
  </si>
  <si>
    <t>Основное мероприятие</t>
  </si>
  <si>
    <t>2020 год</t>
  </si>
  <si>
    <t>2021 год</t>
  </si>
  <si>
    <t>2022 год</t>
  </si>
  <si>
    <t>Подпрограмма</t>
  </si>
  <si>
    <t xml:space="preserve">Мероприятие </t>
  </si>
  <si>
    <t>2.1.</t>
  </si>
  <si>
    <t>2.1.1.</t>
  </si>
  <si>
    <t>Поддержка субъектов малого и среднего предпринимательства</t>
  </si>
  <si>
    <t>2.2.1.</t>
  </si>
  <si>
    <t>Субсидирование части затрат субъектов  малого и среднего предпринимательства, осуществляющих деятельность в сфере производства товаров, связанных с приобретением оборудования в целях создания и (или) развития либо модернизации производства товаров</t>
  </si>
  <si>
    <t xml:space="preserve">Субсидирование части расходов субъектов малого и среднего предпринимательства, занятых производством местной продукции 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</si>
  <si>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</si>
  <si>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Поддержка бизнес-инкубаторов в части развития процессов бизнес-инкубирования</t>
  </si>
  <si>
    <t>Субсидирование части затрат субъектов социального предпринимательства в Республике Саха (Якутия)</t>
  </si>
  <si>
    <t>Мероприятия, направленные на укрепление имиджа предпринимательской деятельности</t>
  </si>
  <si>
    <t>Присуждение премий Главы Республики Саха (Якутия) победителям республиканского конкурса за достижения в области малого предпринимательства</t>
  </si>
  <si>
    <t>Награждение знаком «Лидер перемен» предпринимателей, общественных объединений, журналистов, представителей законодательной и исполнительной власти, организаций и учреждений, внесших наибольший вклад в развитие и поддержку предпринимательства в Республике Саха (Якутия)</t>
  </si>
  <si>
    <t>Оказание информационных услуг через поддержку интерактивных сервисов; подготовка информационных материалов в сфере малого предпринимательства региона, России и зарубежных стран; в сфере межрегионального и международного сотрудничества; в сфере производственной кооперации и субконтрактации; в сфере маркетинга; в сфере инновационной деятельности; в сфере государственной поддержки малого и среднего предпринимательства</t>
  </si>
  <si>
    <t>Мероприятия, направленные на развитие малого и среднего предпринимательства (конференции, семинары, круглые столы, совещания и др.)</t>
  </si>
  <si>
    <t>3.1.</t>
  </si>
  <si>
    <t>Организационные мероприятия на проведение конкурса "Лучшие товары Якутии"</t>
  </si>
  <si>
    <t>Государственный бюджет Республики Саха (Якутия)</t>
  </si>
  <si>
    <t>Федеральный бюджет</t>
  </si>
  <si>
    <t>Местные бюджеты</t>
  </si>
  <si>
    <t>Внебюджетные источники</t>
  </si>
  <si>
    <t>Создание и (или) развитие микрофинансовых организаций</t>
  </si>
  <si>
    <t>Источник финансового обеспечения</t>
  </si>
  <si>
    <t>Код бюджетной классификации</t>
  </si>
  <si>
    <t>ГРБС</t>
  </si>
  <si>
    <t>Рз</t>
  </si>
  <si>
    <t>Пр</t>
  </si>
  <si>
    <t>ЦСР</t>
  </si>
  <si>
    <t>ВР</t>
  </si>
  <si>
    <t>2.1.2.</t>
  </si>
  <si>
    <t>2.1.3.</t>
  </si>
  <si>
    <t>2.1.4.</t>
  </si>
  <si>
    <t>2.2.</t>
  </si>
  <si>
    <t>2.2.2.</t>
  </si>
  <si>
    <t>2.2.3.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</si>
  <si>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</si>
  <si>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</si>
  <si>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</si>
  <si>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</si>
  <si>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</si>
  <si>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</si>
  <si>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</si>
  <si>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</si>
  <si>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3.4.</t>
  </si>
  <si>
    <t>3.4.1.</t>
  </si>
  <si>
    <t>3.4.2.</t>
  </si>
  <si>
    <t>4.1.</t>
  </si>
  <si>
    <t>4.1.1.</t>
  </si>
  <si>
    <t>Субсидирование части затрат субъектов малого и среднего предпринимательства, связанных с участием в выставочно-ярмарочных мероприятиях, на проведение презентации республиканской продукции субъектов малого и среднего предпринимательства</t>
  </si>
  <si>
    <t>МинПред</t>
  </si>
  <si>
    <t>4.1.2.</t>
  </si>
  <si>
    <t>4.1.3.</t>
  </si>
  <si>
    <t>4.2.</t>
  </si>
  <si>
    <t>4.2.2.</t>
  </si>
  <si>
    <t>Создание и (или) развитие региональных гарантийных организаций</t>
  </si>
  <si>
    <t>Создание и (или) развитие государственных микрофинансовых организаций</t>
  </si>
  <si>
    <t>Развитие государственных микрофинансовых организаций в целях ускоренного развития субъектов малого и среднего предпринимательства в моногородах</t>
  </si>
  <si>
    <t>Оказание финансовой поддержки выполнения органами местного самоуправления полномочий по вопросам местного значения в рамках реализации муниципальных программ (подпрограмм) развития малого и среднего предпринимательства в моногородах, в том числе поддержки субъектов малого и среднего предпринимательства, занимающихся социально значимыми видами деятельности</t>
  </si>
  <si>
    <t>Создание и (или) обеспечение деятельности Центра "Мой бизнес"</t>
  </si>
  <si>
    <t>_________________________________________</t>
  </si>
  <si>
    <t>План мероприятий по реализации государственной программы Республики Саха (Якутия) "Развитие предпринимательства и туризма в Республике Саха (Якутия) на 2020-2024 годы"</t>
  </si>
  <si>
    <t>Развитие предпринимательства и туризма в Республике Саха (Якутия) на 2020-2024 годы</t>
  </si>
  <si>
    <t>Реализация государственной программы "Развитие предпринимательства и туризма в Республике Саха (Якутия) на 2020-2024 годы"</t>
  </si>
  <si>
    <t>2023 год</t>
  </si>
  <si>
    <t>2024 год</t>
  </si>
  <si>
    <t>Реализация регионального проекта «Акселерация субъектов малого и среднего предпринимательства»</t>
  </si>
  <si>
    <t>Организация оказания комплекса услуг, сервисов и мер поддержки субъектам малого и среднего предпринимательства в Центрах "Мой бизнес"</t>
  </si>
  <si>
    <t>Развитие региональных гарантийных организаций в целях ускоренного развития субъектов малого и среднего предпринимательства в моногородах</t>
  </si>
  <si>
    <t>Реализация регионального проекта "Расширение доступа субъектов малого и среднего предпринимательства к финансовым ресурсам, в том числе к льготному финансированию"</t>
  </si>
  <si>
    <t>2.3.</t>
  </si>
  <si>
    <t>2.3.1.</t>
  </si>
  <si>
    <t>Реализация регионального проекта "Популяризация предпринимательства"</t>
  </si>
  <si>
    <t>Реализация комплексных программ по вовлечению в предпринимательскую деятельность и содействию созданию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</t>
  </si>
  <si>
    <t>2.4.</t>
  </si>
  <si>
    <t>2.4.1.</t>
  </si>
  <si>
    <t>Реализация регионального проекта "Улучшение условий ведения предпринимательской деятельности"</t>
  </si>
  <si>
    <t>Снижение административной нагрузки на малые и средние предприятия и содействие созданию благоприятных условий осуществления деятельности для самозанятых граждан</t>
  </si>
  <si>
    <t>2.5.</t>
  </si>
  <si>
    <t>2.5.1.</t>
  </si>
  <si>
    <t>2.5.2.</t>
  </si>
  <si>
    <t>Субсидирование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</si>
  <si>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Субсидирование части затрат экспортно ориентированных и действующих экспортеров - субъектов малого и среднего предпринимательства, производящих и реализующих товары (работы, услуги), предназначенные для экспорта</t>
  </si>
  <si>
    <t>2.6.</t>
  </si>
  <si>
    <t>2.6.1.</t>
  </si>
  <si>
    <t>Государственный бюджет РС (Я)</t>
  </si>
  <si>
    <t>Формирование доступного туристско-рекреационного комплекса</t>
  </si>
  <si>
    <t>Государственный бюджет РС(Я)</t>
  </si>
  <si>
    <t>Мероприятие</t>
  </si>
  <si>
    <t>Создание комфортной среды пребывания туриста на уровне мировых стандартов</t>
  </si>
  <si>
    <t>Продвижение республиканских туристических продуктов на межрегиональный и международный уровни</t>
  </si>
  <si>
    <t>Организация рекламных туров для туристских администраций, туристских агентств, представителей СМИ и блогеров</t>
  </si>
  <si>
    <t>Развитие и обеспечение деятельности туристско-информационных центров</t>
  </si>
  <si>
    <t>Создание конкурентоспособного медиа-контента туристского продукта</t>
  </si>
  <si>
    <t>Изготовление промо-материалов</t>
  </si>
  <si>
    <t xml:space="preserve">Организация съемок телепередач </t>
  </si>
  <si>
    <t>Внедрение системы анализа Big Data для сбора актуальной статистической информации о количестве туристов на территории Республики Саха (Якутия), посещаемости объектов туристского показа</t>
  </si>
  <si>
    <t>Развитие внутреннего и въездного туризма в Республике Саха (Якутия)</t>
  </si>
  <si>
    <t>3.3.3.</t>
  </si>
  <si>
    <t>3.3.4.</t>
  </si>
  <si>
    <t>3.3.5.</t>
  </si>
  <si>
    <t>3.3.6.</t>
  </si>
  <si>
    <t>3.3.7.</t>
  </si>
  <si>
    <t>4.1.4.</t>
  </si>
  <si>
    <t>4.2.1.</t>
  </si>
  <si>
    <t>Создание условий и повышение конкурентной среды на потребительском рынке Республики Саха (Якутия)</t>
  </si>
  <si>
    <t>Стимулирование деятельности субъектов малого и среднего предпринимательства по повышению качества и конкурентоспособности товаров и услуг</t>
  </si>
  <si>
    <t>Субсидии на возмещение затрат субъектам малого и среднего предпринимательства по участию в выставочно-ярмарочных мероприятиях, проводимых на территории Российской Федерации</t>
  </si>
  <si>
    <t xml:space="preserve">Введение интернет-портала для публичного обсуждения проектов и действующих нормативных-правовых актов regulation.sakha.gov.ru </t>
  </si>
  <si>
    <t>Создание условий для субъектов малого и среднего предпринимательства, занятых в сфере грузоперевозок и придорожного сервиса</t>
  </si>
  <si>
    <t>Субсидии на возмещение части затрат для субъектов малого и среднего предпринимательства в обеспечении деятельности учреждений социальной сферы и снабжении продуктами и товарами первой необходимости в северные и арктические районы Республики Саха (Якутия)</t>
  </si>
  <si>
    <t>Субсидии на возмещение части затрат субъектам малого и среднего предпринимательства, занятых в сфере придорожного сервиса в Республике Саха (Якутия)</t>
  </si>
  <si>
    <t>Субсидирование части затрат на уплату первоначального взноса по кредитам, привлеченных в российских кредитных организациях</t>
  </si>
  <si>
    <t xml:space="preserve">Гранты муниципальным образованиям по результатам рейтинга муниципальных районов и городских округов
Республики Саха (Якутия) в части их деятельности по развитию туризма на создание объекта туристской инфраструктуры </t>
  </si>
  <si>
    <t>3.1.3.</t>
  </si>
  <si>
    <t>Разработка единого стандарта качества предоставления услуг для объектов индустрии туризма – аэропорт, гостиницы, объекты питания, транспорт, объекты торговли, сувенирная продукция, объекты показа, объекты культуры и пр.</t>
  </si>
  <si>
    <t xml:space="preserve">Размещение знаков туристской навигации </t>
  </si>
  <si>
    <t>Совершенствование системы управления и подготовки кадров в сфере туризма, создание эффективной системы учета показателей туристской отрасли</t>
  </si>
  <si>
    <t>Повышение квалификации и подготовка кадров для туристской отрасли</t>
  </si>
  <si>
    <t>Создание и (или) развитие региональных лизинговых компаний</t>
  </si>
  <si>
    <t>2.2.4.</t>
  </si>
  <si>
    <t>Имущественная поддержка субъектов малого и среднего предпринимательства</t>
  </si>
  <si>
    <t>Содействие развитию субъектов малого и среднего предпринимательства</t>
  </si>
  <si>
    <t>2.8.</t>
  </si>
  <si>
    <t>2.8.1.</t>
  </si>
  <si>
    <t>2.8.2.</t>
  </si>
  <si>
    <t>2.8.3.</t>
  </si>
  <si>
    <t>2.8.4.</t>
  </si>
  <si>
    <t>2.9.</t>
  </si>
  <si>
    <t>Оказание образовательных услуг субъектов малого и среднего предпринимательства и их наемным работникам</t>
  </si>
  <si>
    <t>2.9.1.</t>
  </si>
  <si>
    <t>2.9.2.</t>
  </si>
  <si>
    <t>2.10.</t>
  </si>
  <si>
    <t>2.10.1.</t>
  </si>
  <si>
    <t>Поддержка и развитие молодежного предпринимательства, а также для молодежи в возрасте 14-17 лет</t>
  </si>
  <si>
    <t>Гранты муниципальным образованиям по результатам рейтинга муниципальных районов и городских округов Республики Саха (Якутия) в части их деятельности по содействию развитию конкуренции</t>
  </si>
  <si>
    <t>2.9.3.</t>
  </si>
  <si>
    <t>Организация массовых программ обучения и повышения квалификации потенциальных и действующих субъектов малого и среднего предпринимательства в целях образовательной поддержки местных товаропроизводителей</t>
  </si>
  <si>
    <t xml:space="preserve">Проведение обучающих мероприятий по различным аспектам предпринимательской деятельности для субъектов малого и среднего предпринимательства и гражданам, желающим начать предпринимательскую деятельность </t>
  </si>
  <si>
    <t>Мероприятия направленные на борьбу с незаконным предпринимательством</t>
  </si>
  <si>
    <t>2.11.</t>
  </si>
  <si>
    <t>2.11.1.</t>
  </si>
  <si>
    <t>2.11.2.</t>
  </si>
  <si>
    <t>2.11.3.</t>
  </si>
  <si>
    <t>2.11.4.</t>
  </si>
  <si>
    <t>2.11.5.</t>
  </si>
  <si>
    <t>2.11.6.</t>
  </si>
  <si>
    <t>2.11.7.</t>
  </si>
  <si>
    <t>2.11.8.</t>
  </si>
  <si>
    <t>2.11.9.</t>
  </si>
  <si>
    <t>2.11.10.</t>
  </si>
  <si>
    <t>3520А00000</t>
  </si>
  <si>
    <t>352I400000</t>
  </si>
  <si>
    <t>352I455271</t>
  </si>
  <si>
    <t>352I455272</t>
  </si>
  <si>
    <t>352I410080</t>
  </si>
  <si>
    <t>352I500000</t>
  </si>
  <si>
    <t>352I555271</t>
  </si>
  <si>
    <t>352I555272</t>
  </si>
  <si>
    <t>352I555275</t>
  </si>
  <si>
    <t>352I555273</t>
  </si>
  <si>
    <t>352I800000</t>
  </si>
  <si>
    <t>352I855271</t>
  </si>
  <si>
    <t>352I100000</t>
  </si>
  <si>
    <t>352081002Г</t>
  </si>
  <si>
    <t>3520Б00000</t>
  </si>
  <si>
    <t>3520Б10130</t>
  </si>
  <si>
    <t>3520Б10140</t>
  </si>
  <si>
    <t>3520Б10150</t>
  </si>
  <si>
    <t>3520Б10010</t>
  </si>
  <si>
    <t>3520Б10160</t>
  </si>
  <si>
    <t>3520Б10170</t>
  </si>
  <si>
    <t>3520Б10060</t>
  </si>
  <si>
    <t>3520Б10180</t>
  </si>
  <si>
    <t>3520Б10190</t>
  </si>
  <si>
    <t>Предоставление Грантов муниципальным образованиям Республики Саха (Якутия) по результатам Рейтингов муниципальных образований Республики Саха (Якутия) по обеспечению условий благоприятного бизнес-климата</t>
  </si>
  <si>
    <t>Субсидирование части затрат субъектов малого и среднего предпринимательства, осуществляющих деятельность в  арктических и северных районах Республики Саха (Якутия)</t>
  </si>
  <si>
    <t>2.2.5.</t>
  </si>
  <si>
    <t>Создание и (или) развитие центров (агентств) координации поддержки экспортно ориентированных субъектов малого и среднего предпринимательства</t>
  </si>
  <si>
    <t>МинЭк</t>
  </si>
  <si>
    <t>352I555274</t>
  </si>
  <si>
    <t>2.7.</t>
  </si>
  <si>
    <t>Поддержка экспортно ориентированных субъектов малого и среднего предпринимательства</t>
  </si>
  <si>
    <t>2.7.1.</t>
  </si>
  <si>
    <t>Создание и (или) развитие Центра поддержки экспорта</t>
  </si>
  <si>
    <t>МинИннов</t>
  </si>
  <si>
    <t>Ответственный исполнитель</t>
  </si>
  <si>
    <t>Целевые показатели основного мероприятия/показатели непосредственного результата реализации мероприятия</t>
  </si>
  <si>
    <t>Наименование</t>
  </si>
  <si>
    <t>Единица измерения</t>
  </si>
  <si>
    <t>Значение</t>
  </si>
  <si>
    <t>МинПред РС(Я)</t>
  </si>
  <si>
    <t>Численность занятых в сфере малого и среднего предпринимательства, включая индивидуальных предпринимателей</t>
  </si>
  <si>
    <t>тыс. человек</t>
  </si>
  <si>
    <t>Количество выдаваемых микрозаймов микрофинансовой организацией субъектам малого и среднего предпринимательства нарастающим итогом.</t>
  </si>
  <si>
    <t>ед.</t>
  </si>
  <si>
    <t>Количество субъектов малого и среднего предпринимательства и самозанятых граждан, получивших поддержку в рамках регионального проекта «Акселерация субъектов малого и среднего предпринимательства», нарастающим итогом.</t>
  </si>
  <si>
    <t>тыс.ед.</t>
  </si>
  <si>
    <t>Количество физических лиц - участников регионального проекта "Популяризация предпринимательства", занятых в сфере малого и среднего предпринимательства, по итогам участия в региональном проекте, нарастающим итогом.</t>
  </si>
  <si>
    <t>Оборот субъектов малого и среднего предпринимательства (с учетом микропредприятий, без индивидуальных предпринимателей).</t>
  </si>
  <si>
    <t>млрд. руб.</t>
  </si>
  <si>
    <t>Доля обрабатывающей промышленности в обороте сектора малого и среднего предпринимательства.</t>
  </si>
  <si>
    <t>%</t>
  </si>
  <si>
    <t>Вклад малого и среднего предпринимательства в ВРП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</si>
  <si>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населения.</t>
  </si>
  <si>
    <t>Индекс удовлетворенности получателей микрофинансовой и гарантийной поддержки</t>
  </si>
  <si>
    <t xml:space="preserve">Отношение общего объема действующих поручительств региональной гарантийной организации к гарантийному капиталу региональной гарантийной организации </t>
  </si>
  <si>
    <t>не менее</t>
  </si>
  <si>
    <t>В структуре совокупного портфеля микрозаймов доля микрозаймов, выданных вновь зарегистрированным и действующим менее 1 (одного) года субъектам малого и среднего предпринимательства</t>
  </si>
  <si>
    <t>Годовой объем лизинговой поддержки субъектам малого и среднего предпринимательства, зарегистрированным на территории Республики Саха (Якутия)</t>
  </si>
  <si>
    <t>млн руб</t>
  </si>
  <si>
    <t>Доля субъектов малого и среднего предпринимательства, охваченных услугами Центров «Мой бизнес».</t>
  </si>
  <si>
    <t>Количество субъектов малого и среднего предпринимательства в монопрофильных муниципальных образованиях, получивших поддержку.</t>
  </si>
  <si>
    <t>МинЭк РС(Я)</t>
  </si>
  <si>
    <t>Количество субъектов малого и среднего предпринимательства охваченных услугами Центров "Мой бизнес"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</si>
  <si>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 из моногородов, получившими государственную поддержку по микрофинансированию.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</si>
  <si>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 из моногородов, получившими государственную поддержку в виде поручительства по привлеченным кредитам в иных кредитных организациях.</t>
  </si>
  <si>
    <t xml:space="preserve"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 из моногородов, занимающихся социально значимыми видами деятельности, получившими государственную поддержку </t>
  </si>
  <si>
    <t xml:space="preserve">Количество субъектов малого и среднего предпринимательства, заключивших экспортые контракты при содействии Центра поддержки экспорта, нарастающим итогом </t>
  </si>
  <si>
    <t>Количество вновь созданных субъектов малого и среднего предпринимательства</t>
  </si>
  <si>
    <t>Количество физических лиц - участников регионального проекта "Популяризация предпринимательства", нарастающим итогом</t>
  </si>
  <si>
    <t>Количество самозанятых граждан, зафиксировавших свой статус, с учетом введения налогового режима для самозанятых, нарастающим итогом</t>
  </si>
  <si>
    <t>Индекс удовлетворенности получателей имущественной поддержки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</si>
  <si>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имущественную поддержку</t>
  </si>
  <si>
    <t>Доля клиентов, удовлетворенных оказанными услугами</t>
  </si>
  <si>
    <t>Объем поддержанного экспорта в год</t>
  </si>
  <si>
    <t>млн. долл. США</t>
  </si>
  <si>
    <t>Доля граждан, планирующих открыть собственный бизнес в течение ближайших 3 лет</t>
  </si>
  <si>
    <t xml:space="preserve">Количество заявок на республиканский конкурс </t>
  </si>
  <si>
    <t>Количество заявок на награждение знаком «Лидер перемен» от предпринимателей, общественных объединений, журналистов, представителей законодательной и исполнительной власти, организаций и учреждений, внесших наибольший вклад в развитие и поддержку предпринимательства в Республике Саха (Якутия)</t>
  </si>
  <si>
    <t xml:space="preserve">Охват субъектов малого и среднего предпринимательства, самозанятых граждан и физических лиц, плнирующих открыть собственное дело, участников конференций, семинаров, круглых столов, совещаний и пр. </t>
  </si>
  <si>
    <t>тыс ед.</t>
  </si>
  <si>
    <t xml:space="preserve">Количество слушателей массовых программ обучения повышения квалификации </t>
  </si>
  <si>
    <t>тыс.человек</t>
  </si>
  <si>
    <t>Количество субъектов малого и среднего предпринимательства их наемных работников, прошедшие курсы повышения квалификации</t>
  </si>
  <si>
    <t>Количество обученных основам ведения бизнеса, финансовой грамотности и иным навыкам предпринимательской деятельности, нарастающим итогом</t>
  </si>
  <si>
    <t>Увеличение численности занятых в сфере малого и среднего предпринимательства, включая индивидуальных предпринимателей</t>
  </si>
  <si>
    <t>Количество выпущенных видеороликов</t>
  </si>
  <si>
    <t>чел.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</si>
  <si>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по субсидированию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</si>
  <si>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по субсидированию части затрат на уплату первоначального взноса по кредитам, привлеченных в российских кредитных организациях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</si>
  <si>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по субсидированию части затрат субъектов  малого и среднего предпринимательства, осуществляющих деятельность в сфере производства товаров, связанных с приобретением оборудования в целях создания и (или) развития либо модернизации производства товаров</t>
  </si>
  <si>
    <t xml:space="preserve"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по субсидированию части расходов субъектов малого и среднего предпринимательства, занятых производством местной продукции 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</si>
  <si>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по субсидированию части затрат субъектов малого и среднего предпринимательства, связанных с участием в выставочно-ярмарочных мероприятиях, на проведение презентации республиканской продукции субъектов малого и среднего предпринимательства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</si>
  <si>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по субсидированию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</si>
  <si>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по субсидированию части затрат субъектов социального предпринимательства в Республике Саха (Якутия)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</si>
  <si>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по субсидированию части затрат субъектов малого и среднего предпринимательства, осуществляющих деятельность в  арктических и северных районах Республики Саха (Якутия), занятых производством местной продукции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</si>
  <si>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по субсидированию части затрат экспортно ориентированных и действующих экспортеров - субъектов малого и среднего предпринимательства, производящих и реализующих товары (работы, услуги), предназначенные для экспорта</t>
  </si>
  <si>
    <t>Прирост среднесписочной численности работников (включая вновь зарегистрированных индивидуальных предпринимателей) субъектов малого и среднего предпринимательства в муниципальном районе, получателя государственной поддержки</t>
  </si>
  <si>
    <t>Общий туристский поток по данным коллективных средств размещения</t>
  </si>
  <si>
    <t>Общее количество созданных объектов туристской инфраструктуры</t>
  </si>
  <si>
    <t>Количество муниципальных образований РС (Я), получивших гранты</t>
  </si>
  <si>
    <t>Количество созданных объектов туристской инфраструктуры</t>
  </si>
  <si>
    <t>Общее количество объектов туристкой индустрии, действующих согласно единым стандартам оснащенных знаками туристской навигации</t>
  </si>
  <si>
    <t>Количество объектов туристкой индустрии, действующих согласно единому стандарту</t>
  </si>
  <si>
    <t>Количество размещенных знаков туристской навигации</t>
  </si>
  <si>
    <t xml:space="preserve">Количество публикаций в отечественных и иностранных СМИ </t>
  </si>
  <si>
    <t>Объем выполнения государственного задания ГАУ РС (Я) НТИЦ "Якутия"</t>
  </si>
  <si>
    <t>Количество участников мероприятий</t>
  </si>
  <si>
    <t>Количество проведенных событийных туров</t>
  </si>
  <si>
    <t xml:space="preserve">Количество разработанного видео-, аудио-материала  </t>
  </si>
  <si>
    <t>Количество экземпляров промо-материалов</t>
  </si>
  <si>
    <t>экз.</t>
  </si>
  <si>
    <t>Количество телепередач</t>
  </si>
  <si>
    <t>Количество подготовленных кадров туристской отрасли</t>
  </si>
  <si>
    <t>Количество действующих систем анализа Big Data</t>
  </si>
  <si>
    <t>Количество кадров, прошедших курсы повышения квалификации и принявших участие в профессиональных образовательных программах</t>
  </si>
  <si>
    <t>Оборот розничной торговли</t>
  </si>
  <si>
    <t xml:space="preserve">Увеличение уровня обеспеченности населения Республики Саха (Якутия) продукцией местного производства (доля роста к 2020 году) </t>
  </si>
  <si>
    <t>х</t>
  </si>
  <si>
    <t>Количество субъектов малого и среднего предпринимательства, получивших государственную поддержку</t>
  </si>
  <si>
    <t>Количество мероприятий, проведенных для презентации продукции местного производства</t>
  </si>
  <si>
    <t xml:space="preserve">Увеличение количества безопасной изготовленной продукции и предоставляемых услуг, соответствие требованиям технического регламента </t>
  </si>
  <si>
    <t>Количество субъектов малого и среднего предпринимательства на создание и развитие комплекса объектов дорожного сервиса</t>
  </si>
  <si>
    <t>2.4.2.</t>
  </si>
  <si>
    <t>2.4.3.</t>
  </si>
  <si>
    <t>Пониженные налоговые ставки для организаций и индивидуальных предпринимателей, применяющих упрощенную систему налогообложения, выбравших в качестве объекта налогообложения доходы, уменьшенные на величину расходов.</t>
  </si>
  <si>
    <t>Пониженные налоговые ставки для налогоплательщиков, применяющих упрощенную систему налогообложения (в случае, если объектом налогообложения являются доходы)</t>
  </si>
  <si>
    <t>Прирост налоговых выплат по объекту налогообложения доходы, уменьшенные на величину расходов.</t>
  </si>
  <si>
    <t>Прирост налоговых выплат налогоплательщиками, применяющими упрощенную систему налогообложения (в случае, если объектом налогообложения являются доходы)</t>
  </si>
  <si>
    <t>Реализация мероприятий муниципальных программ развития малого и среднего предпринимательства Республики Саха (Якутия)</t>
  </si>
  <si>
    <t>тыс. чел.</t>
  </si>
  <si>
    <t>000.</t>
  </si>
  <si>
    <t>Гранты муниципальным образованиям на разработку проектно - сметной документации по созданию туристических объектов, туристско - рекреационных кластеров, объектов инженерной инфраструктуры к рекреационным зонам</t>
  </si>
  <si>
    <t xml:space="preserve">Строительство объектов туристской инфраструктуры </t>
  </si>
  <si>
    <t>3.1.4.</t>
  </si>
  <si>
    <t>Строительство туристско - комбинированного кластера "Российский Север Арктики"</t>
  </si>
  <si>
    <t>Развитие событийного туризма (республиканский событийный тур "Полюс Холода", фестиваль "Зима начинается с Якутии", гастрономический фестиваль "Вкус Якутии", международный проект Кубок Мира «Покорители Холода»)</t>
  </si>
  <si>
    <t>3.3.8.</t>
  </si>
  <si>
    <t>Количество субъектов МСП в сфере туризма, принявших участие в российских и международных выставках, форумах и конференциях</t>
  </si>
  <si>
    <t>2.11.11.</t>
  </si>
  <si>
    <t>Выпуск и трансляция цикла видеороликов, посвященных популяризации предпринимательства и формирования положительного имиджа предпринимателя, негативно влияющего на восприятие незаконной предпринимательской деятельности со стороны населения.</t>
  </si>
  <si>
    <t>Количество сохраненных и/или вновь созданных рабочих мест субъектами малого и среднего предпринимательства, получателям имущественной поддержки</t>
  </si>
  <si>
    <t xml:space="preserve">Количество субъектов малого и среднего предпринимательства, получивших услуги центра (агентства) координации поддержки
экспортно-ориентированных субъектов малого и среднего предпринимательства, нарастающим итогом </t>
  </si>
  <si>
    <t>человек</t>
  </si>
  <si>
    <t>Количество публикаций и выпусков о туризме в Республике Саха (Якутия)</t>
  </si>
  <si>
    <t>Удовлетворенность требований потребителей по качеству и безопасности местной продукции для жизни и населения</t>
  </si>
  <si>
    <t>Доля субъектов малого и среднего предпринимательства, удовлетворенных оказанными услугами Центра «Мой бизнес»</t>
  </si>
  <si>
    <t>Участие и проведение мероприятий в сфере туризма (выставки, конференции, презентации, форумы, фестивали и прочее)</t>
  </si>
  <si>
    <t>Субсидирование расходов субъектов среднего и малого предпринимательства сферы туризма, связанных с участием в российских и международных выставках, форумах и конференциях</t>
  </si>
  <si>
    <t>3.3.9.</t>
  </si>
  <si>
    <t xml:space="preserve">Формирование положительного имиджа и продвижение туристского потенциала РС (Я) в федеральных СМИ </t>
  </si>
  <si>
    <t>Минпред</t>
  </si>
  <si>
    <t xml:space="preserve">Количество публикаций в федеральных СМИ в целях формирования положительного имиджа и продвижения туристского потенциала РС (Я) </t>
  </si>
  <si>
    <t>Количество вновь созданных рабочих мест субъектами малого и среднего предпринимательства, получателями государственной поддержки в виде субсидирования части затрат</t>
  </si>
  <si>
    <t>Количество субъектов малого и среднего предпринимательства, выведенных на экспорт при поддержке центра (агентства) координации поддержки экспортно-ориентированных субъектов малого и среднего предпринимательства</t>
  </si>
  <si>
    <t>3520Б62320</t>
  </si>
  <si>
    <t>Создание и (или) развитие инфраструктуры поддержки субъектов малого предпринимательства, оказывающей имущественную поддержку, - бизнес-инкубаторов, строящихся без привлечения средств федерального бюджета</t>
  </si>
  <si>
    <t>2.2.6.</t>
  </si>
  <si>
    <t>Обеспечение льготного доступа субъектов малого и среднего предпринимательства к производственным площадям и помещениям в целях создания (развития) производственных и инновационных компаний</t>
  </si>
  <si>
    <t>352I555276</t>
  </si>
  <si>
    <t>Число субъектов малого и среднего предпринимательств</t>
  </si>
  <si>
    <t>% к предыдущему году</t>
  </si>
  <si>
    <t>Прирост количества субъектов малого и среднего предпринимательства, осуществляющих деятельность на территории Республики Саха (Якутия)</t>
  </si>
  <si>
    <t>Прирост оборота продукции и услуг, производимых малыми предприятиями, в том числе микропредприятиями и индивидуальными предпринимателями</t>
  </si>
  <si>
    <t>19*</t>
  </si>
  <si>
    <t>чел</t>
  </si>
  <si>
    <t>Объем платных туристических услуг</t>
  </si>
  <si>
    <t>Количество внедренных стандартов и
рекомендаций к туристским услугам</t>
  </si>
  <si>
    <t>млн руб.</t>
  </si>
  <si>
    <t>Развитие малого и среднего предпринимательства в Республике Саха (Якутия)</t>
  </si>
  <si>
    <t>Приложение №1 к приказу Министерства предпринимательства,
торговли и туризма 
Республики Саха (Якутия)
 № П-06/од от "15" января 2020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</si>
</sst>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&quot;р.&quot;"/>
    <numFmt numFmtId="180" formatCode="#,##0.00\ _₽"/>
    <numFmt numFmtId="181" formatCode="#,##0.00\ &quot;₽&quot;"/>
    <numFmt numFmtId="182" formatCode="#,##0.0"/>
    <numFmt numFmtId="183" formatCode="#,##0.00000\ _₽"/>
    <numFmt numFmtId="184" formatCode="000000"/>
    <numFmt numFmtId="185" formatCode="0000"/>
    <numFmt numFmtId="186" formatCode="0.0"/>
    <numFmt numFmtId="187" formatCode="0.00000"/>
    <numFmt numFmtId="188" formatCode="0.000"/>
    <numFmt numFmtId="189" formatCode="#,##0.00000000000"/>
    <numFmt numFmtId="190" formatCode="0.000000000"/>
    <numFmt numFmtId="191" formatCode="0.000000%"/>
    <numFmt numFmtId="192" formatCode="0.0000000"/>
    <numFmt numFmtId="193" formatCode="0.000000"/>
    <numFmt numFmtId="194" formatCode="#,##0.00000"/>
    <numFmt numFmtId="195" formatCode="0.0%"/>
    <numFmt numFmtId="196" formatCode="#,##0.000"/>
    <numFmt numFmtId="197" formatCode="[$-F400]h:mm:ss\ AM/PM"/>
    <numFmt numFmtId="198" formatCode="#,##0.000000000"/>
    <numFmt numFmtId="199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 applyFill="0" applyProtection="0">
      <alignment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5" fontId="3" fillId="0" borderId="10" xfId="65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185" fontId="47" fillId="0" borderId="10" xfId="65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5" fontId="2" fillId="0" borderId="10" xfId="65" applyNumberFormat="1" applyFont="1" applyFill="1" applyBorder="1" applyAlignment="1">
      <alignment horizontal="center" vertical="center"/>
    </xf>
    <xf numFmtId="185" fontId="2" fillId="0" borderId="10" xfId="6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 indent="1"/>
    </xf>
    <xf numFmtId="4" fontId="46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 indent="1"/>
    </xf>
    <xf numFmtId="4" fontId="46" fillId="0" borderId="10" xfId="0" applyNumberFormat="1" applyFont="1" applyFill="1" applyBorder="1" applyAlignment="1">
      <alignment horizontal="right" vertical="center" wrapText="1" indent="1"/>
    </xf>
    <xf numFmtId="4" fontId="2" fillId="0" borderId="10" xfId="0" applyNumberFormat="1" applyFont="1" applyFill="1" applyBorder="1" applyAlignment="1">
      <alignment horizontal="right" vertical="center" wrapText="1"/>
    </xf>
    <xf numFmtId="194" fontId="2" fillId="0" borderId="0" xfId="0" applyNumberFormat="1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indent="1"/>
    </xf>
    <xf numFmtId="180" fontId="46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197" fontId="46" fillId="33" borderId="10" xfId="0" applyNumberFormat="1" applyFont="1" applyFill="1" applyBorder="1" applyAlignment="1">
      <alignment horizontal="left" vertical="center" wrapText="1"/>
    </xf>
    <xf numFmtId="197" fontId="46" fillId="33" borderId="10" xfId="0" applyNumberFormat="1" applyFont="1" applyFill="1" applyBorder="1" applyAlignment="1">
      <alignment horizontal="justify" vertical="top" wrapText="1"/>
    </xf>
    <xf numFmtId="197" fontId="49" fillId="33" borderId="10" xfId="0" applyNumberFormat="1" applyFont="1" applyFill="1" applyBorder="1" applyAlignment="1">
      <alignment horizontal="left" vertical="center" wrapText="1"/>
    </xf>
    <xf numFmtId="197" fontId="49" fillId="33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 indent="1"/>
    </xf>
    <xf numFmtId="180" fontId="2" fillId="0" borderId="10" xfId="0" applyNumberFormat="1" applyFont="1" applyFill="1" applyBorder="1" applyAlignment="1">
      <alignment horizontal="right" vertical="center" wrapText="1"/>
    </xf>
    <xf numFmtId="180" fontId="46" fillId="0" borderId="10" xfId="0" applyNumberFormat="1" applyFont="1" applyFill="1" applyBorder="1" applyAlignment="1">
      <alignment vertical="center" wrapText="1"/>
    </xf>
    <xf numFmtId="194" fontId="2" fillId="0" borderId="0" xfId="0" applyNumberFormat="1" applyFont="1" applyFill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2" fontId="2" fillId="0" borderId="10" xfId="0" applyNumberFormat="1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 indent="1"/>
    </xf>
    <xf numFmtId="180" fontId="46" fillId="0" borderId="10" xfId="0" applyNumberFormat="1" applyFont="1" applyFill="1" applyBorder="1" applyAlignment="1">
      <alignment vertical="center" wrapText="1"/>
    </xf>
    <xf numFmtId="196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 indent="1"/>
    </xf>
    <xf numFmtId="180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vertical="center" wrapText="1"/>
    </xf>
    <xf numFmtId="0" fontId="46" fillId="34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left" vertical="center" wrapText="1"/>
    </xf>
    <xf numFmtId="197" fontId="49" fillId="33" borderId="10" xfId="0" applyNumberFormat="1" applyFont="1" applyFill="1" applyBorder="1" applyAlignment="1">
      <alignment vertical="center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197" fontId="49" fillId="0" borderId="10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vertical="center" wrapText="1"/>
    </xf>
    <xf numFmtId="180" fontId="46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left" vertical="center" wrapText="1"/>
    </xf>
    <xf numFmtId="180" fontId="2" fillId="0" borderId="12" xfId="0" applyNumberFormat="1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horizontal="left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180" fontId="46" fillId="0" borderId="12" xfId="0" applyNumberFormat="1" applyFont="1" applyFill="1" applyBorder="1" applyAlignment="1">
      <alignment horizontal="center" vertical="center" wrapText="1"/>
    </xf>
    <xf numFmtId="180" fontId="46" fillId="0" borderId="13" xfId="0" applyNumberFormat="1" applyFont="1" applyFill="1" applyBorder="1" applyAlignment="1">
      <alignment horizontal="center" vertical="center" wrapText="1"/>
    </xf>
    <xf numFmtId="196" fontId="46" fillId="0" borderId="11" xfId="0" applyNumberFormat="1" applyFont="1" applyFill="1" applyBorder="1" applyAlignment="1">
      <alignment horizontal="center" vertical="center" wrapText="1"/>
    </xf>
    <xf numFmtId="196" fontId="46" fillId="0" borderId="12" xfId="0" applyNumberFormat="1" applyFont="1" applyFill="1" applyBorder="1" applyAlignment="1">
      <alignment horizontal="center" vertical="center" wrapText="1"/>
    </xf>
    <xf numFmtId="196" fontId="46" fillId="0" borderId="13" xfId="0" applyNumberFormat="1" applyFont="1" applyFill="1" applyBorder="1" applyAlignment="1">
      <alignment horizontal="center" vertical="center" wrapText="1"/>
    </xf>
    <xf numFmtId="0" fontId="2" fillId="0" borderId="10" xfId="65" applyNumberFormat="1" applyFont="1" applyFill="1" applyBorder="1" applyAlignment="1">
      <alignment horizontal="center" vertical="center" wrapText="1"/>
    </xf>
    <xf numFmtId="0" fontId="2" fillId="0" borderId="10" xfId="65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indent="1"/>
    </xf>
    <xf numFmtId="181" fontId="2" fillId="0" borderId="10" xfId="0" applyNumberFormat="1" applyFont="1" applyFill="1" applyBorder="1" applyAlignment="1">
      <alignment horizontal="left" vertical="center" wrapText="1" indent="1"/>
    </xf>
    <xf numFmtId="16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 indent="1"/>
    </xf>
    <xf numFmtId="194" fontId="2" fillId="0" borderId="10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left" vertical="center" wrapText="1" indent="1"/>
    </xf>
    <xf numFmtId="185" fontId="3" fillId="0" borderId="10" xfId="65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11" xfId="65" applyNumberFormat="1" applyFont="1" applyFill="1" applyBorder="1" applyAlignment="1">
      <alignment horizontal="right" vertical="center" wrapText="1"/>
    </xf>
    <xf numFmtId="0" fontId="2" fillId="0" borderId="12" xfId="65" applyNumberFormat="1" applyFont="1" applyFill="1" applyBorder="1" applyAlignment="1">
      <alignment horizontal="right" vertical="center" wrapText="1"/>
    </xf>
    <xf numFmtId="0" fontId="2" fillId="0" borderId="13" xfId="65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7"/>
  <sheetViews>
    <sheetView tabSelected="1"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41" sqref="H141"/>
    </sheetView>
  </sheetViews>
  <sheetFormatPr defaultColWidth="9.140625" defaultRowHeight="15"/>
  <cols>
    <col min="1" max="1" width="10.28125" style="1" customWidth="1"/>
    <col min="2" max="2" width="19.57421875" style="19" customWidth="1"/>
    <col min="3" max="3" width="49.7109375" style="1" customWidth="1"/>
    <col min="4" max="4" width="43.7109375" style="1" customWidth="1"/>
    <col min="5" max="5" width="13.57421875" style="1" customWidth="1"/>
    <col min="6" max="6" width="7.00390625" style="6" customWidth="1"/>
    <col min="7" max="7" width="7.8515625" style="1" customWidth="1"/>
    <col min="8" max="8" width="17.00390625" style="1" customWidth="1"/>
    <col min="9" max="9" width="11.00390625" style="1" customWidth="1"/>
    <col min="10" max="12" width="21.28125" style="27" customWidth="1"/>
    <col min="13" max="14" width="21.28125" style="23" customWidth="1"/>
    <col min="15" max="15" width="17.57421875" style="1" customWidth="1"/>
    <col min="16" max="16" width="38.57421875" style="1" customWidth="1"/>
    <col min="17" max="22" width="13.00390625" style="1" customWidth="1"/>
    <col min="23" max="16384" width="9.140625" style="1" customWidth="1"/>
  </cols>
  <sheetData>
    <row r="1" spans="10:21" ht="15" customHeight="1">
      <c r="J1" s="23"/>
      <c r="K1" s="23"/>
      <c r="L1" s="23"/>
      <c r="N1" s="1"/>
      <c r="Q1" s="59" t="s">
        <v>331</v>
      </c>
      <c r="R1" s="59"/>
      <c r="S1" s="59"/>
      <c r="T1" s="59"/>
      <c r="U1" s="59"/>
    </row>
    <row r="2" spans="10:21" ht="75" customHeight="1">
      <c r="J2" s="23"/>
      <c r="K2" s="23"/>
      <c r="L2" s="44"/>
      <c r="M2" s="36"/>
      <c r="N2" s="1"/>
      <c r="Q2" s="59"/>
      <c r="R2" s="59"/>
      <c r="S2" s="59"/>
      <c r="T2" s="59"/>
      <c r="U2" s="59"/>
    </row>
    <row r="3" spans="1:21" ht="15" customHeight="1">
      <c r="A3" s="60" t="s">
        <v>71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14" ht="15">
      <c r="A4" s="2"/>
      <c r="B4" s="2"/>
      <c r="C4" s="2"/>
      <c r="D4" s="2"/>
      <c r="E4" s="2"/>
      <c r="G4" s="2"/>
      <c r="H4" s="2"/>
      <c r="I4" s="2"/>
      <c r="J4" s="24"/>
      <c r="K4" s="24"/>
      <c r="L4" s="24"/>
      <c r="M4" s="24"/>
      <c r="N4" s="1"/>
    </row>
    <row r="5" spans="1:22" ht="32.25" customHeight="1">
      <c r="A5" s="56" t="s">
        <v>0</v>
      </c>
      <c r="B5" s="56" t="s">
        <v>1</v>
      </c>
      <c r="C5" s="56" t="s">
        <v>2</v>
      </c>
      <c r="D5" s="56" t="s">
        <v>33</v>
      </c>
      <c r="E5" s="56" t="s">
        <v>34</v>
      </c>
      <c r="F5" s="56"/>
      <c r="G5" s="56"/>
      <c r="H5" s="56"/>
      <c r="I5" s="56"/>
      <c r="J5" s="99"/>
      <c r="K5" s="99"/>
      <c r="L5" s="99"/>
      <c r="M5" s="99"/>
      <c r="N5" s="99"/>
      <c r="O5" s="95" t="s">
        <v>196</v>
      </c>
      <c r="P5" s="95" t="s">
        <v>197</v>
      </c>
      <c r="Q5" s="95"/>
      <c r="R5" s="95"/>
      <c r="S5" s="95"/>
      <c r="T5" s="95"/>
      <c r="U5" s="95"/>
      <c r="V5" s="95"/>
    </row>
    <row r="6" spans="1:22" ht="24.75" customHeight="1">
      <c r="A6" s="56"/>
      <c r="B6" s="56"/>
      <c r="C6" s="56"/>
      <c r="D6" s="56"/>
      <c r="E6" s="56" t="s">
        <v>35</v>
      </c>
      <c r="F6" s="101" t="s">
        <v>36</v>
      </c>
      <c r="G6" s="101" t="s">
        <v>37</v>
      </c>
      <c r="H6" s="101" t="s">
        <v>38</v>
      </c>
      <c r="I6" s="101" t="s">
        <v>39</v>
      </c>
      <c r="J6" s="100" t="s">
        <v>7</v>
      </c>
      <c r="K6" s="100" t="s">
        <v>8</v>
      </c>
      <c r="L6" s="100" t="s">
        <v>9</v>
      </c>
      <c r="M6" s="99" t="s">
        <v>74</v>
      </c>
      <c r="N6" s="99" t="s">
        <v>75</v>
      </c>
      <c r="O6" s="95"/>
      <c r="P6" s="95" t="s">
        <v>198</v>
      </c>
      <c r="Q6" s="95" t="s">
        <v>199</v>
      </c>
      <c r="R6" s="95" t="s">
        <v>200</v>
      </c>
      <c r="S6" s="95"/>
      <c r="T6" s="95"/>
      <c r="U6" s="95"/>
      <c r="V6" s="95"/>
    </row>
    <row r="7" spans="1:22" ht="24.75" customHeight="1">
      <c r="A7" s="56"/>
      <c r="B7" s="56"/>
      <c r="C7" s="56"/>
      <c r="D7" s="56"/>
      <c r="E7" s="56"/>
      <c r="F7" s="101"/>
      <c r="G7" s="101"/>
      <c r="H7" s="101"/>
      <c r="I7" s="101"/>
      <c r="J7" s="100"/>
      <c r="K7" s="100"/>
      <c r="L7" s="100"/>
      <c r="M7" s="99"/>
      <c r="N7" s="99"/>
      <c r="O7" s="95"/>
      <c r="P7" s="95"/>
      <c r="Q7" s="95"/>
      <c r="R7" s="4" t="s">
        <v>7</v>
      </c>
      <c r="S7" s="4" t="s">
        <v>8</v>
      </c>
      <c r="T7" s="4" t="s">
        <v>9</v>
      </c>
      <c r="U7" s="4" t="s">
        <v>74</v>
      </c>
      <c r="V7" s="4" t="s">
        <v>75</v>
      </c>
    </row>
    <row r="8" spans="1:22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11</v>
      </c>
      <c r="K8" s="4">
        <v>12</v>
      </c>
      <c r="L8" s="4">
        <v>13</v>
      </c>
      <c r="M8" s="4">
        <v>14</v>
      </c>
      <c r="N8" s="4">
        <v>15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</row>
    <row r="9" spans="1:22" ht="33.75" customHeight="1">
      <c r="A9" s="56"/>
      <c r="B9" s="56" t="s">
        <v>3</v>
      </c>
      <c r="C9" s="56" t="s">
        <v>72</v>
      </c>
      <c r="D9" s="3" t="s">
        <v>4</v>
      </c>
      <c r="E9" s="3"/>
      <c r="F9" s="7"/>
      <c r="G9" s="11"/>
      <c r="H9" s="11"/>
      <c r="I9" s="11"/>
      <c r="J9" s="21">
        <f>SUM(J10:J13)</f>
        <v>831519.2</v>
      </c>
      <c r="K9" s="21">
        <f>SUM(K10:K13)</f>
        <v>910048.682</v>
      </c>
      <c r="L9" s="21">
        <f>SUM(L10:L13)</f>
        <v>980120.664</v>
      </c>
      <c r="M9" s="21">
        <f>SUM(M10:M13)</f>
        <v>1135791</v>
      </c>
      <c r="N9" s="21">
        <f>SUM(N10:N13)</f>
        <v>1191292</v>
      </c>
      <c r="O9" s="29"/>
      <c r="P9" s="37"/>
      <c r="Q9" s="30"/>
      <c r="R9" s="33"/>
      <c r="S9" s="33"/>
      <c r="T9" s="33"/>
      <c r="U9" s="33"/>
      <c r="V9" s="33"/>
    </row>
    <row r="10" spans="1:22" ht="45" customHeight="1">
      <c r="A10" s="56"/>
      <c r="B10" s="56"/>
      <c r="C10" s="56"/>
      <c r="D10" s="3" t="s">
        <v>28</v>
      </c>
      <c r="E10" s="3"/>
      <c r="F10" s="7"/>
      <c r="G10" s="11"/>
      <c r="H10" s="16"/>
      <c r="I10" s="11"/>
      <c r="J10" s="21">
        <f aca="true" t="shared" si="0" ref="J10:N12">J15+J20+J275+J387</f>
        <v>159815.8</v>
      </c>
      <c r="K10" s="21">
        <f t="shared" si="0"/>
        <v>161654.98199999996</v>
      </c>
      <c r="L10" s="21">
        <f t="shared" si="0"/>
        <v>155505.96399999998</v>
      </c>
      <c r="M10" s="21">
        <f t="shared" si="0"/>
        <v>190656.3</v>
      </c>
      <c r="N10" s="21">
        <f t="shared" si="0"/>
        <v>203587.3</v>
      </c>
      <c r="O10" s="58" t="s">
        <v>201</v>
      </c>
      <c r="P10" s="92" t="s">
        <v>202</v>
      </c>
      <c r="Q10" s="93" t="s">
        <v>203</v>
      </c>
      <c r="R10" s="84">
        <v>95</v>
      </c>
      <c r="S10" s="84">
        <v>99</v>
      </c>
      <c r="T10" s="84">
        <v>102</v>
      </c>
      <c r="U10" s="84">
        <v>105</v>
      </c>
      <c r="V10" s="84">
        <v>107</v>
      </c>
    </row>
    <row r="11" spans="1:22" ht="33.75" customHeight="1">
      <c r="A11" s="56"/>
      <c r="B11" s="56"/>
      <c r="C11" s="56"/>
      <c r="D11" s="3" t="s">
        <v>29</v>
      </c>
      <c r="E11" s="3"/>
      <c r="F11" s="7"/>
      <c r="G11" s="11"/>
      <c r="H11" s="11"/>
      <c r="I11" s="11"/>
      <c r="J11" s="21">
        <f t="shared" si="0"/>
        <v>55333.4</v>
      </c>
      <c r="K11" s="21">
        <f t="shared" si="0"/>
        <v>106323.7</v>
      </c>
      <c r="L11" s="21">
        <f t="shared" si="0"/>
        <v>106074.7</v>
      </c>
      <c r="M11" s="21">
        <f t="shared" si="0"/>
        <v>106074.7</v>
      </c>
      <c r="N11" s="21">
        <f t="shared" si="0"/>
        <v>106074.7</v>
      </c>
      <c r="O11" s="58"/>
      <c r="P11" s="92"/>
      <c r="Q11" s="93"/>
      <c r="R11" s="84"/>
      <c r="S11" s="84"/>
      <c r="T11" s="84"/>
      <c r="U11" s="84"/>
      <c r="V11" s="84"/>
    </row>
    <row r="12" spans="1:22" ht="35.25" customHeight="1">
      <c r="A12" s="56"/>
      <c r="B12" s="56"/>
      <c r="C12" s="56"/>
      <c r="D12" s="3" t="s">
        <v>30</v>
      </c>
      <c r="E12" s="3"/>
      <c r="F12" s="7"/>
      <c r="G12" s="11"/>
      <c r="H12" s="11"/>
      <c r="I12" s="11"/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58"/>
      <c r="P12" s="92"/>
      <c r="Q12" s="93"/>
      <c r="R12" s="84"/>
      <c r="S12" s="84"/>
      <c r="T12" s="84"/>
      <c r="U12" s="84"/>
      <c r="V12" s="84"/>
    </row>
    <row r="13" spans="1:22" ht="15" customHeight="1">
      <c r="A13" s="56"/>
      <c r="B13" s="56"/>
      <c r="C13" s="56"/>
      <c r="D13" s="3" t="s">
        <v>31</v>
      </c>
      <c r="E13" s="3"/>
      <c r="F13" s="7"/>
      <c r="G13" s="11"/>
      <c r="H13" s="11"/>
      <c r="I13" s="11"/>
      <c r="J13" s="21">
        <f>J18+J25+J278</f>
        <v>616370</v>
      </c>
      <c r="K13" s="21">
        <f>K18+K25+K278</f>
        <v>642070</v>
      </c>
      <c r="L13" s="21">
        <f>L18+L25+L278</f>
        <v>718540</v>
      </c>
      <c r="M13" s="21">
        <f>M18+M25+M278</f>
        <v>839060</v>
      </c>
      <c r="N13" s="21">
        <f>N18+N25+N278</f>
        <v>881630</v>
      </c>
      <c r="O13" s="30"/>
      <c r="P13" s="30"/>
      <c r="Q13" s="30"/>
      <c r="R13" s="30"/>
      <c r="S13" s="30"/>
      <c r="T13" s="30"/>
      <c r="U13" s="30"/>
      <c r="V13" s="30"/>
    </row>
    <row r="14" spans="1:22" ht="15" customHeight="1">
      <c r="A14" s="56">
        <v>1</v>
      </c>
      <c r="B14" s="56" t="s">
        <v>5</v>
      </c>
      <c r="C14" s="56" t="s">
        <v>73</v>
      </c>
      <c r="D14" s="3" t="s">
        <v>4</v>
      </c>
      <c r="E14" s="3"/>
      <c r="F14" s="7"/>
      <c r="G14" s="11"/>
      <c r="H14" s="11"/>
      <c r="I14" s="11"/>
      <c r="J14" s="21">
        <f>SUM(J15:J18)</f>
        <v>49687.44</v>
      </c>
      <c r="K14" s="21">
        <f>SUM(K15:K18)</f>
        <v>49687.44</v>
      </c>
      <c r="L14" s="21">
        <f>SUM(L15:L18)</f>
        <v>49687.44</v>
      </c>
      <c r="M14" s="21">
        <f>SUM(M15:M18)</f>
        <v>50961</v>
      </c>
      <c r="N14" s="21">
        <f>SUM(N15:N18)</f>
        <v>50961</v>
      </c>
      <c r="O14" s="43"/>
      <c r="P14" s="37"/>
      <c r="Q14" s="30"/>
      <c r="R14" s="31"/>
      <c r="S14" s="31"/>
      <c r="T14" s="31"/>
      <c r="U14" s="31"/>
      <c r="V14" s="31"/>
    </row>
    <row r="15" spans="1:22" ht="15" customHeight="1">
      <c r="A15" s="56"/>
      <c r="B15" s="56"/>
      <c r="C15" s="56"/>
      <c r="D15" s="3" t="s">
        <v>28</v>
      </c>
      <c r="E15" s="28" t="s">
        <v>60</v>
      </c>
      <c r="F15" s="10">
        <v>932</v>
      </c>
      <c r="G15" s="12">
        <v>401</v>
      </c>
      <c r="H15" s="10">
        <v>3510111400</v>
      </c>
      <c r="I15" s="10">
        <v>122</v>
      </c>
      <c r="J15" s="21">
        <v>49687.44</v>
      </c>
      <c r="K15" s="21">
        <v>49687.44</v>
      </c>
      <c r="L15" s="21">
        <v>49687.44</v>
      </c>
      <c r="M15" s="21">
        <v>50961</v>
      </c>
      <c r="N15" s="21">
        <v>50961</v>
      </c>
      <c r="O15" s="43"/>
      <c r="P15" s="37"/>
      <c r="Q15" s="30"/>
      <c r="R15" s="31"/>
      <c r="S15" s="31"/>
      <c r="T15" s="31"/>
      <c r="U15" s="31"/>
      <c r="V15" s="31"/>
    </row>
    <row r="16" spans="1:22" ht="15" customHeight="1">
      <c r="A16" s="56"/>
      <c r="B16" s="56"/>
      <c r="C16" s="56"/>
      <c r="D16" s="3" t="s">
        <v>29</v>
      </c>
      <c r="E16" s="3"/>
      <c r="F16" s="9"/>
      <c r="G16" s="12"/>
      <c r="H16" s="9"/>
      <c r="I16" s="9"/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43"/>
      <c r="P16" s="37"/>
      <c r="Q16" s="30"/>
      <c r="R16" s="31"/>
      <c r="S16" s="31"/>
      <c r="T16" s="31"/>
      <c r="U16" s="31"/>
      <c r="V16" s="31"/>
    </row>
    <row r="17" spans="1:22" ht="15" customHeight="1">
      <c r="A17" s="56"/>
      <c r="B17" s="56"/>
      <c r="C17" s="56"/>
      <c r="D17" s="3" t="s">
        <v>30</v>
      </c>
      <c r="E17" s="3"/>
      <c r="F17" s="9"/>
      <c r="G17" s="12"/>
      <c r="H17" s="9"/>
      <c r="I17" s="9"/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43"/>
      <c r="P17" s="37"/>
      <c r="Q17" s="30"/>
      <c r="R17" s="31"/>
      <c r="S17" s="31"/>
      <c r="T17" s="31"/>
      <c r="U17" s="31"/>
      <c r="V17" s="31"/>
    </row>
    <row r="18" spans="1:22" ht="15" customHeight="1">
      <c r="A18" s="56"/>
      <c r="B18" s="56"/>
      <c r="C18" s="56"/>
      <c r="D18" s="3" t="s">
        <v>31</v>
      </c>
      <c r="E18" s="3"/>
      <c r="F18" s="9"/>
      <c r="G18" s="12"/>
      <c r="H18" s="9"/>
      <c r="I18" s="9"/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43"/>
      <c r="P18" s="37"/>
      <c r="Q18" s="30"/>
      <c r="R18" s="31"/>
      <c r="S18" s="31"/>
      <c r="T18" s="31"/>
      <c r="U18" s="31"/>
      <c r="V18" s="31"/>
    </row>
    <row r="19" spans="1:22" ht="30">
      <c r="A19" s="56">
        <v>2</v>
      </c>
      <c r="B19" s="56" t="s">
        <v>10</v>
      </c>
      <c r="C19" s="56" t="s">
        <v>330</v>
      </c>
      <c r="D19" s="3" t="s">
        <v>4</v>
      </c>
      <c r="E19" s="3"/>
      <c r="F19" s="9"/>
      <c r="G19" s="12"/>
      <c r="H19" s="9"/>
      <c r="I19" s="9"/>
      <c r="J19" s="21">
        <f>SUM(J20:J25)</f>
        <v>772489.62</v>
      </c>
      <c r="K19" s="21">
        <f>SUM(K20:K25)</f>
        <v>851019.102</v>
      </c>
      <c r="L19" s="21">
        <f>SUM(L20:L25)</f>
        <v>920701.816</v>
      </c>
      <c r="M19" s="21">
        <f>SUM(M20:M25)</f>
        <v>1075134</v>
      </c>
      <c r="N19" s="21">
        <f>SUM(N20:N25)</f>
        <v>1130312</v>
      </c>
      <c r="O19" s="43" t="s">
        <v>201</v>
      </c>
      <c r="P19" s="38" t="s">
        <v>213</v>
      </c>
      <c r="Q19" s="30" t="s">
        <v>212</v>
      </c>
      <c r="R19" s="31">
        <v>16.5</v>
      </c>
      <c r="S19" s="31">
        <v>17.2</v>
      </c>
      <c r="T19" s="31">
        <v>18.1</v>
      </c>
      <c r="U19" s="31">
        <v>18.9</v>
      </c>
      <c r="V19" s="31">
        <v>19.5</v>
      </c>
    </row>
    <row r="20" spans="1:22" ht="75">
      <c r="A20" s="56"/>
      <c r="B20" s="56"/>
      <c r="C20" s="56"/>
      <c r="D20" s="3" t="s">
        <v>28</v>
      </c>
      <c r="E20" s="28" t="s">
        <v>60</v>
      </c>
      <c r="F20" s="9">
        <v>932</v>
      </c>
      <c r="G20" s="12">
        <v>412</v>
      </c>
      <c r="H20" s="9">
        <v>3520000000</v>
      </c>
      <c r="I20" s="9"/>
      <c r="J20" s="21">
        <f aca="true" t="shared" si="1" ref="J20:N21">J27+J52+J91+J101+J121+J138+J160+J185+J215+J150</f>
        <v>100986.21999999999</v>
      </c>
      <c r="K20" s="21">
        <f t="shared" si="1"/>
        <v>102825.40199999997</v>
      </c>
      <c r="L20" s="21">
        <f t="shared" si="1"/>
        <v>96287.11599999998</v>
      </c>
      <c r="M20" s="21">
        <f t="shared" si="1"/>
        <v>130199.29999999997</v>
      </c>
      <c r="N20" s="21">
        <f t="shared" si="1"/>
        <v>142807.3</v>
      </c>
      <c r="O20" s="29" t="s">
        <v>201</v>
      </c>
      <c r="P20" s="37" t="s">
        <v>324</v>
      </c>
      <c r="Q20" s="30" t="s">
        <v>322</v>
      </c>
      <c r="R20" s="33">
        <v>103.6</v>
      </c>
      <c r="S20" s="31">
        <v>100.3</v>
      </c>
      <c r="T20" s="31">
        <v>105.5</v>
      </c>
      <c r="U20" s="31">
        <v>103</v>
      </c>
      <c r="V20" s="31">
        <v>103</v>
      </c>
    </row>
    <row r="21" spans="1:22" ht="75">
      <c r="A21" s="56"/>
      <c r="B21" s="56"/>
      <c r="C21" s="56"/>
      <c r="D21" s="3" t="s">
        <v>29</v>
      </c>
      <c r="E21" s="3"/>
      <c r="F21" s="9"/>
      <c r="G21" s="12"/>
      <c r="H21" s="9"/>
      <c r="I21" s="9"/>
      <c r="J21" s="21">
        <f t="shared" si="1"/>
        <v>55333.4</v>
      </c>
      <c r="K21" s="21">
        <f t="shared" si="1"/>
        <v>106323.7</v>
      </c>
      <c r="L21" s="21">
        <f t="shared" si="1"/>
        <v>106074.7</v>
      </c>
      <c r="M21" s="21">
        <f t="shared" si="1"/>
        <v>106074.7</v>
      </c>
      <c r="N21" s="21">
        <f t="shared" si="1"/>
        <v>106074.7</v>
      </c>
      <c r="O21" s="29" t="s">
        <v>201</v>
      </c>
      <c r="P21" s="37" t="s">
        <v>323</v>
      </c>
      <c r="Q21" s="30" t="s">
        <v>322</v>
      </c>
      <c r="R21" s="33">
        <v>102</v>
      </c>
      <c r="S21" s="31">
        <v>100.4</v>
      </c>
      <c r="T21" s="31">
        <v>104.1</v>
      </c>
      <c r="U21" s="31">
        <v>102.3</v>
      </c>
      <c r="V21" s="31">
        <v>102.3</v>
      </c>
    </row>
    <row r="22" spans="1:22" ht="30">
      <c r="A22" s="56"/>
      <c r="B22" s="56"/>
      <c r="C22" s="56"/>
      <c r="D22" s="91" t="s">
        <v>30</v>
      </c>
      <c r="E22" s="56"/>
      <c r="F22" s="56"/>
      <c r="G22" s="103"/>
      <c r="H22" s="104"/>
      <c r="I22" s="104"/>
      <c r="J22" s="94">
        <f>J29+J54+J93+J103+J123+J140+J162+J187+J217</f>
        <v>0</v>
      </c>
      <c r="K22" s="94">
        <f>K29+K54+K93+K103+K123+K140+K162+K187+K217</f>
        <v>0</v>
      </c>
      <c r="L22" s="94">
        <f>L29+L54+L93+L103+L123+L140+L162+L187+L217</f>
        <v>0</v>
      </c>
      <c r="M22" s="94">
        <f>M29+M54+M93+M103+M123+M140+M162+M187+M217</f>
        <v>0</v>
      </c>
      <c r="N22" s="94">
        <f>N29+N54+N93+N103+N123+N140+N162+N187+N217</f>
        <v>0</v>
      </c>
      <c r="O22" s="52" t="s">
        <v>201</v>
      </c>
      <c r="P22" s="37" t="s">
        <v>321</v>
      </c>
      <c r="Q22" s="30" t="s">
        <v>205</v>
      </c>
      <c r="R22" s="54">
        <v>49660</v>
      </c>
      <c r="S22" s="54">
        <v>49882</v>
      </c>
      <c r="T22" s="54">
        <v>51926</v>
      </c>
      <c r="U22" s="54">
        <v>53115</v>
      </c>
      <c r="V22" s="54">
        <v>54330</v>
      </c>
    </row>
    <row r="23" spans="1:22" ht="75">
      <c r="A23" s="56"/>
      <c r="B23" s="56"/>
      <c r="C23" s="56"/>
      <c r="D23" s="91"/>
      <c r="E23" s="56"/>
      <c r="F23" s="56"/>
      <c r="G23" s="103"/>
      <c r="H23" s="104"/>
      <c r="I23" s="104"/>
      <c r="J23" s="94"/>
      <c r="K23" s="94"/>
      <c r="L23" s="94"/>
      <c r="M23" s="94"/>
      <c r="N23" s="94"/>
      <c r="O23" s="52" t="s">
        <v>201</v>
      </c>
      <c r="P23" s="37" t="s">
        <v>209</v>
      </c>
      <c r="Q23" s="30" t="s">
        <v>210</v>
      </c>
      <c r="R23" s="31">
        <v>280.91</v>
      </c>
      <c r="S23" s="31">
        <v>324.33</v>
      </c>
      <c r="T23" s="31">
        <v>374.7</v>
      </c>
      <c r="U23" s="31">
        <v>442.15</v>
      </c>
      <c r="V23" s="31">
        <v>517.31</v>
      </c>
    </row>
    <row r="24" spans="1:22" ht="60">
      <c r="A24" s="56"/>
      <c r="B24" s="56"/>
      <c r="C24" s="56"/>
      <c r="D24" s="91"/>
      <c r="E24" s="56"/>
      <c r="F24" s="56"/>
      <c r="G24" s="103"/>
      <c r="H24" s="104"/>
      <c r="I24" s="104"/>
      <c r="J24" s="94"/>
      <c r="K24" s="94"/>
      <c r="L24" s="94"/>
      <c r="M24" s="94"/>
      <c r="N24" s="94"/>
      <c r="O24" s="52" t="s">
        <v>201</v>
      </c>
      <c r="P24" s="37" t="s">
        <v>211</v>
      </c>
      <c r="Q24" s="30" t="s">
        <v>212</v>
      </c>
      <c r="R24" s="31">
        <v>6.4</v>
      </c>
      <c r="S24" s="31">
        <v>6.6</v>
      </c>
      <c r="T24" s="31">
        <v>6.8</v>
      </c>
      <c r="U24" s="31">
        <v>6.8</v>
      </c>
      <c r="V24" s="31">
        <v>6.9</v>
      </c>
    </row>
    <row r="25" spans="1:22" ht="75">
      <c r="A25" s="56"/>
      <c r="B25" s="56"/>
      <c r="C25" s="56"/>
      <c r="D25" s="3" t="s">
        <v>31</v>
      </c>
      <c r="E25" s="3"/>
      <c r="F25" s="9"/>
      <c r="G25" s="12"/>
      <c r="H25" s="9"/>
      <c r="I25" s="9"/>
      <c r="J25" s="21">
        <f>J30+J55+J94+J104+J124+J141+J163+J188+J208+J218</f>
        <v>616170</v>
      </c>
      <c r="K25" s="21">
        <f>K30+K55+K94+K104+K124+K141+K163+K188+K208+K218</f>
        <v>641870</v>
      </c>
      <c r="L25" s="21">
        <f>L30+L55+L94+L104+L124+L141+L163+L188+L208+L218</f>
        <v>718340</v>
      </c>
      <c r="M25" s="21">
        <f>M30+M55+M94+M104+M124+M141+M163+M188+M208+M218</f>
        <v>838860</v>
      </c>
      <c r="N25" s="21">
        <f>N30+N55+N94+N104+N124+N141+N163+N188+N208+N218</f>
        <v>881430</v>
      </c>
      <c r="O25" s="29" t="s">
        <v>201</v>
      </c>
      <c r="P25" s="37" t="s">
        <v>214</v>
      </c>
      <c r="Q25" s="30" t="s">
        <v>205</v>
      </c>
      <c r="R25" s="31">
        <v>44</v>
      </c>
      <c r="S25" s="31">
        <v>45</v>
      </c>
      <c r="T25" s="31">
        <v>46</v>
      </c>
      <c r="U25" s="31">
        <v>47</v>
      </c>
      <c r="V25" s="31">
        <v>48</v>
      </c>
    </row>
    <row r="26" spans="1:22" ht="57.75" customHeight="1">
      <c r="A26" s="56" t="s">
        <v>12</v>
      </c>
      <c r="B26" s="56" t="s">
        <v>6</v>
      </c>
      <c r="C26" s="56" t="s">
        <v>79</v>
      </c>
      <c r="D26" s="3" t="s">
        <v>4</v>
      </c>
      <c r="E26" s="3"/>
      <c r="F26" s="9"/>
      <c r="G26" s="12"/>
      <c r="H26" s="9"/>
      <c r="I26" s="9"/>
      <c r="J26" s="21">
        <f>SUM(J27:J30)</f>
        <v>635926.77</v>
      </c>
      <c r="K26" s="21">
        <f>SUM(K27:K30)</f>
        <v>677353.542</v>
      </c>
      <c r="L26" s="21">
        <f>SUM(L27:L30)</f>
        <v>754441.66</v>
      </c>
      <c r="M26" s="21">
        <f>SUM(M27:M30)</f>
        <v>874961.66</v>
      </c>
      <c r="N26" s="21">
        <f>SUM(N27:N30)</f>
        <v>917531.66</v>
      </c>
      <c r="O26" s="52" t="s">
        <v>201</v>
      </c>
      <c r="P26" s="52" t="s">
        <v>215</v>
      </c>
      <c r="Q26" s="52" t="s">
        <v>212</v>
      </c>
      <c r="R26" s="45">
        <v>75</v>
      </c>
      <c r="S26" s="45">
        <v>80</v>
      </c>
      <c r="T26" s="45">
        <v>85</v>
      </c>
      <c r="U26" s="45">
        <v>90</v>
      </c>
      <c r="V26" s="45">
        <v>90</v>
      </c>
    </row>
    <row r="27" spans="1:22" ht="57.75" customHeight="1">
      <c r="A27" s="56"/>
      <c r="B27" s="56"/>
      <c r="C27" s="56"/>
      <c r="D27" s="3" t="s">
        <v>28</v>
      </c>
      <c r="E27" s="28" t="s">
        <v>60</v>
      </c>
      <c r="F27" s="9">
        <v>932</v>
      </c>
      <c r="G27" s="12">
        <v>412</v>
      </c>
      <c r="H27" s="13" t="s">
        <v>162</v>
      </c>
      <c r="I27" s="9"/>
      <c r="J27" s="21">
        <f aca="true" t="shared" si="2" ref="J27:K29">J32+J37+J42+J47</f>
        <v>197.57</v>
      </c>
      <c r="K27" s="21">
        <f t="shared" si="2"/>
        <v>354.842</v>
      </c>
      <c r="L27" s="21">
        <f aca="true" t="shared" si="3" ref="L27:N29">L32+L37</f>
        <v>1221.96</v>
      </c>
      <c r="M27" s="21">
        <f t="shared" si="3"/>
        <v>1221.96</v>
      </c>
      <c r="N27" s="21">
        <f t="shared" si="3"/>
        <v>1221.96</v>
      </c>
      <c r="O27" s="52" t="s">
        <v>201</v>
      </c>
      <c r="P27" s="37" t="s">
        <v>204</v>
      </c>
      <c r="Q27" s="30" t="s">
        <v>205</v>
      </c>
      <c r="R27" s="31">
        <v>584</v>
      </c>
      <c r="S27" s="31">
        <v>596</v>
      </c>
      <c r="T27" s="31">
        <v>641</v>
      </c>
      <c r="U27" s="31">
        <v>675</v>
      </c>
      <c r="V27" s="31">
        <v>681</v>
      </c>
    </row>
    <row r="28" spans="1:22" ht="23.25" customHeight="1">
      <c r="A28" s="56"/>
      <c r="B28" s="56"/>
      <c r="C28" s="56"/>
      <c r="D28" s="3" t="s">
        <v>29</v>
      </c>
      <c r="E28" s="3"/>
      <c r="F28" s="9"/>
      <c r="G28" s="12"/>
      <c r="H28" s="9"/>
      <c r="I28" s="9"/>
      <c r="J28" s="21">
        <f t="shared" si="2"/>
        <v>19559.2</v>
      </c>
      <c r="K28" s="21">
        <f t="shared" si="2"/>
        <v>35128.7</v>
      </c>
      <c r="L28" s="21">
        <f t="shared" si="3"/>
        <v>34879.7</v>
      </c>
      <c r="M28" s="21">
        <f t="shared" si="3"/>
        <v>34879.7</v>
      </c>
      <c r="N28" s="21">
        <f t="shared" si="3"/>
        <v>34879.7</v>
      </c>
      <c r="O28" s="52"/>
      <c r="P28" s="52"/>
      <c r="Q28" s="52"/>
      <c r="R28" s="45"/>
      <c r="S28" s="45"/>
      <c r="T28" s="45"/>
      <c r="U28" s="45"/>
      <c r="V28" s="45"/>
    </row>
    <row r="29" spans="1:22" ht="23.25" customHeight="1">
      <c r="A29" s="56"/>
      <c r="B29" s="56"/>
      <c r="C29" s="56"/>
      <c r="D29" s="3" t="s">
        <v>30</v>
      </c>
      <c r="E29" s="3"/>
      <c r="F29" s="9"/>
      <c r="G29" s="12"/>
      <c r="H29" s="9"/>
      <c r="I29" s="9"/>
      <c r="J29" s="21">
        <f t="shared" si="2"/>
        <v>0</v>
      </c>
      <c r="K29" s="21">
        <f t="shared" si="2"/>
        <v>0</v>
      </c>
      <c r="L29" s="21">
        <f t="shared" si="3"/>
        <v>0</v>
      </c>
      <c r="M29" s="21">
        <f t="shared" si="3"/>
        <v>0</v>
      </c>
      <c r="N29" s="21">
        <f t="shared" si="3"/>
        <v>0</v>
      </c>
      <c r="O29" s="52"/>
      <c r="P29" s="52"/>
      <c r="Q29" s="52"/>
      <c r="R29" s="45"/>
      <c r="S29" s="45"/>
      <c r="T29" s="45"/>
      <c r="U29" s="45"/>
      <c r="V29" s="45"/>
    </row>
    <row r="30" spans="1:22" ht="23.25" customHeight="1">
      <c r="A30" s="56"/>
      <c r="B30" s="56"/>
      <c r="C30" s="56"/>
      <c r="D30" s="3" t="s">
        <v>31</v>
      </c>
      <c r="E30" s="3"/>
      <c r="F30" s="9"/>
      <c r="G30" s="12"/>
      <c r="H30" s="9"/>
      <c r="I30" s="9"/>
      <c r="J30" s="21">
        <f>J35+J41</f>
        <v>616170</v>
      </c>
      <c r="K30" s="21">
        <f>K35+K41</f>
        <v>641870</v>
      </c>
      <c r="L30" s="21">
        <f>L35+L41</f>
        <v>718340</v>
      </c>
      <c r="M30" s="21">
        <f>M35+M41</f>
        <v>838860</v>
      </c>
      <c r="N30" s="21">
        <f>N35+N41</f>
        <v>881430</v>
      </c>
      <c r="O30" s="52"/>
      <c r="P30" s="52"/>
      <c r="Q30" s="52"/>
      <c r="R30" s="45"/>
      <c r="S30" s="45"/>
      <c r="T30" s="45"/>
      <c r="U30" s="45"/>
      <c r="V30" s="45"/>
    </row>
    <row r="31" spans="1:22" ht="15" customHeight="1">
      <c r="A31" s="56" t="s">
        <v>13</v>
      </c>
      <c r="B31" s="56" t="s">
        <v>11</v>
      </c>
      <c r="C31" s="56" t="s">
        <v>65</v>
      </c>
      <c r="D31" s="3" t="s">
        <v>4</v>
      </c>
      <c r="E31" s="3"/>
      <c r="F31" s="9"/>
      <c r="G31" s="12"/>
      <c r="H31" s="9"/>
      <c r="I31" s="9"/>
      <c r="J31" s="21">
        <f>J32+J33+J34+J35</f>
        <v>415683.03</v>
      </c>
      <c r="K31" s="21">
        <f>K32+K33+K34+K35</f>
        <v>448809.902</v>
      </c>
      <c r="L31" s="21">
        <f>L32+L33+L34+L35</f>
        <v>524802.83</v>
      </c>
      <c r="M31" s="21">
        <f>M32+M33+M34+M35</f>
        <v>635322.83</v>
      </c>
      <c r="N31" s="21">
        <f>N32+N33+N34+N35</f>
        <v>670892.83</v>
      </c>
      <c r="O31" s="63" t="s">
        <v>201</v>
      </c>
      <c r="P31" s="61" t="s">
        <v>216</v>
      </c>
      <c r="Q31" s="63" t="s">
        <v>217</v>
      </c>
      <c r="R31" s="55">
        <v>1.5</v>
      </c>
      <c r="S31" s="55">
        <v>1.5</v>
      </c>
      <c r="T31" s="55">
        <v>1.5</v>
      </c>
      <c r="U31" s="55">
        <v>1.5</v>
      </c>
      <c r="V31" s="55">
        <v>1.5</v>
      </c>
    </row>
    <row r="32" spans="1:22" ht="15" customHeight="1">
      <c r="A32" s="56"/>
      <c r="B32" s="56"/>
      <c r="C32" s="56"/>
      <c r="D32" s="3" t="s">
        <v>28</v>
      </c>
      <c r="E32" s="28" t="s">
        <v>60</v>
      </c>
      <c r="F32" s="9">
        <v>932</v>
      </c>
      <c r="G32" s="12">
        <v>412</v>
      </c>
      <c r="H32" s="13" t="s">
        <v>163</v>
      </c>
      <c r="I32" s="9">
        <v>633</v>
      </c>
      <c r="J32" s="21">
        <v>145.13</v>
      </c>
      <c r="K32" s="21">
        <v>239.402</v>
      </c>
      <c r="L32" s="21">
        <v>762.33</v>
      </c>
      <c r="M32" s="21">
        <v>762.33</v>
      </c>
      <c r="N32" s="21">
        <v>762.33</v>
      </c>
      <c r="O32" s="63"/>
      <c r="P32" s="61"/>
      <c r="Q32" s="63"/>
      <c r="R32" s="55"/>
      <c r="S32" s="55"/>
      <c r="T32" s="55"/>
      <c r="U32" s="55"/>
      <c r="V32" s="55"/>
    </row>
    <row r="33" spans="1:22" ht="15" customHeight="1">
      <c r="A33" s="56"/>
      <c r="B33" s="56"/>
      <c r="C33" s="56"/>
      <c r="D33" s="3" t="s">
        <v>29</v>
      </c>
      <c r="E33" s="3"/>
      <c r="F33" s="9"/>
      <c r="G33" s="12"/>
      <c r="H33" s="9"/>
      <c r="I33" s="9"/>
      <c r="J33" s="21">
        <v>14367.9</v>
      </c>
      <c r="K33" s="21">
        <v>23700.5</v>
      </c>
      <c r="L33" s="21">
        <v>23700.5</v>
      </c>
      <c r="M33" s="21">
        <v>23700.5</v>
      </c>
      <c r="N33" s="21">
        <v>23700.5</v>
      </c>
      <c r="O33" s="63"/>
      <c r="P33" s="61"/>
      <c r="Q33" s="63"/>
      <c r="R33" s="55"/>
      <c r="S33" s="55"/>
      <c r="T33" s="55"/>
      <c r="U33" s="55"/>
      <c r="V33" s="55"/>
    </row>
    <row r="34" spans="1:22" ht="15" customHeight="1">
      <c r="A34" s="56"/>
      <c r="B34" s="56"/>
      <c r="C34" s="56"/>
      <c r="D34" s="3" t="s">
        <v>30</v>
      </c>
      <c r="E34" s="3"/>
      <c r="F34" s="9"/>
      <c r="G34" s="12"/>
      <c r="H34" s="9"/>
      <c r="I34" s="9"/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63"/>
      <c r="P34" s="61"/>
      <c r="Q34" s="63"/>
      <c r="R34" s="55"/>
      <c r="S34" s="55"/>
      <c r="T34" s="55"/>
      <c r="U34" s="55"/>
      <c r="V34" s="55"/>
    </row>
    <row r="35" spans="1:22" ht="15" customHeight="1">
      <c r="A35" s="56"/>
      <c r="B35" s="56"/>
      <c r="C35" s="56"/>
      <c r="D35" s="3" t="s">
        <v>31</v>
      </c>
      <c r="E35" s="3"/>
      <c r="F35" s="9"/>
      <c r="G35" s="12"/>
      <c r="H35" s="9"/>
      <c r="I35" s="9"/>
      <c r="J35" s="21">
        <v>401170</v>
      </c>
      <c r="K35" s="21">
        <v>424870</v>
      </c>
      <c r="L35" s="21">
        <v>500340</v>
      </c>
      <c r="M35" s="21">
        <v>610860</v>
      </c>
      <c r="N35" s="21">
        <v>646430</v>
      </c>
      <c r="O35" s="63"/>
      <c r="P35" s="61"/>
      <c r="Q35" s="63"/>
      <c r="R35" s="55"/>
      <c r="S35" s="55"/>
      <c r="T35" s="55"/>
      <c r="U35" s="55"/>
      <c r="V35" s="55"/>
    </row>
    <row r="36" spans="1:22" ht="15" customHeight="1">
      <c r="A36" s="56" t="s">
        <v>40</v>
      </c>
      <c r="B36" s="56" t="s">
        <v>11</v>
      </c>
      <c r="C36" s="56" t="s">
        <v>66</v>
      </c>
      <c r="D36" s="3" t="s">
        <v>4</v>
      </c>
      <c r="E36" s="3"/>
      <c r="F36" s="9"/>
      <c r="G36" s="12"/>
      <c r="H36" s="9"/>
      <c r="I36" s="9"/>
      <c r="J36" s="21">
        <f>J37+J38+J39+J40+J41</f>
        <v>220243.74</v>
      </c>
      <c r="K36" s="21">
        <f>K37+K38+K39+K40+K41</f>
        <v>228543.64</v>
      </c>
      <c r="L36" s="21">
        <f>L37+L38+L39+L40+L41</f>
        <v>229638.83</v>
      </c>
      <c r="M36" s="21">
        <f>M37+M38+M39+M40+M41</f>
        <v>239638.83</v>
      </c>
      <c r="N36" s="21">
        <f>N37+N38+N39+N40+N41</f>
        <v>246638.83</v>
      </c>
      <c r="O36" s="63" t="s">
        <v>201</v>
      </c>
      <c r="P36" s="67" t="s">
        <v>218</v>
      </c>
      <c r="Q36" s="63" t="s">
        <v>212</v>
      </c>
      <c r="R36" s="55">
        <v>10</v>
      </c>
      <c r="S36" s="55">
        <v>10</v>
      </c>
      <c r="T36" s="55">
        <v>10</v>
      </c>
      <c r="U36" s="55">
        <v>10</v>
      </c>
      <c r="V36" s="55">
        <v>10</v>
      </c>
    </row>
    <row r="37" spans="1:22" ht="15" customHeight="1">
      <c r="A37" s="56"/>
      <c r="B37" s="56"/>
      <c r="C37" s="56"/>
      <c r="D37" s="3" t="s">
        <v>28</v>
      </c>
      <c r="E37" s="28" t="s">
        <v>60</v>
      </c>
      <c r="F37" s="9">
        <v>932</v>
      </c>
      <c r="G37" s="12">
        <v>412</v>
      </c>
      <c r="H37" s="13" t="s">
        <v>164</v>
      </c>
      <c r="I37" s="9">
        <v>633</v>
      </c>
      <c r="J37" s="21">
        <v>52.44</v>
      </c>
      <c r="K37" s="21">
        <v>115.44</v>
      </c>
      <c r="L37" s="21">
        <v>459.63</v>
      </c>
      <c r="M37" s="21">
        <v>459.63</v>
      </c>
      <c r="N37" s="21">
        <v>459.63</v>
      </c>
      <c r="O37" s="63"/>
      <c r="P37" s="67"/>
      <c r="Q37" s="63"/>
      <c r="R37" s="55"/>
      <c r="S37" s="55"/>
      <c r="T37" s="55"/>
      <c r="U37" s="55"/>
      <c r="V37" s="55"/>
    </row>
    <row r="38" spans="1:22" ht="15" customHeight="1">
      <c r="A38" s="56"/>
      <c r="B38" s="56"/>
      <c r="C38" s="56"/>
      <c r="D38" s="3" t="s">
        <v>29</v>
      </c>
      <c r="E38" s="3"/>
      <c r="F38" s="9"/>
      <c r="G38" s="12"/>
      <c r="H38" s="9"/>
      <c r="I38" s="9"/>
      <c r="J38" s="21">
        <v>5191.3</v>
      </c>
      <c r="K38" s="21">
        <v>11428.2</v>
      </c>
      <c r="L38" s="21">
        <v>11179.2</v>
      </c>
      <c r="M38" s="21">
        <v>11179.2</v>
      </c>
      <c r="N38" s="21">
        <v>11179.2</v>
      </c>
      <c r="O38" s="63"/>
      <c r="P38" s="67"/>
      <c r="Q38" s="63"/>
      <c r="R38" s="55"/>
      <c r="S38" s="55"/>
      <c r="T38" s="55"/>
      <c r="U38" s="55"/>
      <c r="V38" s="55"/>
    </row>
    <row r="39" spans="1:22" ht="15" customHeight="1">
      <c r="A39" s="56"/>
      <c r="B39" s="56"/>
      <c r="C39" s="56"/>
      <c r="D39" s="3" t="s">
        <v>30</v>
      </c>
      <c r="E39" s="3"/>
      <c r="F39" s="9"/>
      <c r="G39" s="12"/>
      <c r="H39" s="9"/>
      <c r="I39" s="9"/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63"/>
      <c r="P39" s="67"/>
      <c r="Q39" s="63"/>
      <c r="R39" s="55"/>
      <c r="S39" s="55"/>
      <c r="T39" s="55"/>
      <c r="U39" s="55"/>
      <c r="V39" s="55"/>
    </row>
    <row r="40" spans="1:22" ht="15" customHeight="1">
      <c r="A40" s="56"/>
      <c r="B40" s="56"/>
      <c r="C40" s="56"/>
      <c r="D40" s="3" t="s">
        <v>31</v>
      </c>
      <c r="E40" s="3"/>
      <c r="F40" s="9"/>
      <c r="G40" s="12"/>
      <c r="H40" s="9"/>
      <c r="I40" s="9"/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63"/>
      <c r="P40" s="67"/>
      <c r="Q40" s="63"/>
      <c r="R40" s="55"/>
      <c r="S40" s="55"/>
      <c r="T40" s="55"/>
      <c r="U40" s="55"/>
      <c r="V40" s="55"/>
    </row>
    <row r="41" spans="1:22" ht="15" customHeight="1">
      <c r="A41" s="56" t="s">
        <v>41</v>
      </c>
      <c r="B41" s="97" t="s">
        <v>11</v>
      </c>
      <c r="C41" s="97" t="s">
        <v>32</v>
      </c>
      <c r="D41" s="3" t="s">
        <v>4</v>
      </c>
      <c r="E41" s="3"/>
      <c r="F41" s="9"/>
      <c r="G41" s="12"/>
      <c r="H41" s="9"/>
      <c r="I41" s="9"/>
      <c r="J41" s="21">
        <f>SUM(J42:J45)</f>
        <v>215000</v>
      </c>
      <c r="K41" s="21">
        <f>SUM(K42:K45)</f>
        <v>217000</v>
      </c>
      <c r="L41" s="21">
        <f>SUM(L42:L45)</f>
        <v>218000</v>
      </c>
      <c r="M41" s="21">
        <f>SUM(M42:M45)</f>
        <v>228000</v>
      </c>
      <c r="N41" s="21">
        <f>SUM(N42:N45)</f>
        <v>235000</v>
      </c>
      <c r="O41" s="63" t="s">
        <v>201</v>
      </c>
      <c r="P41" s="67"/>
      <c r="Q41" s="63"/>
      <c r="R41" s="55"/>
      <c r="S41" s="55"/>
      <c r="T41" s="55"/>
      <c r="U41" s="55"/>
      <c r="V41" s="55"/>
    </row>
    <row r="42" spans="1:22" ht="15" customHeight="1">
      <c r="A42" s="56"/>
      <c r="B42" s="97"/>
      <c r="C42" s="97"/>
      <c r="D42" s="3" t="s">
        <v>28</v>
      </c>
      <c r="E42" s="28" t="s">
        <v>60</v>
      </c>
      <c r="F42" s="9">
        <v>932</v>
      </c>
      <c r="G42" s="12">
        <v>412</v>
      </c>
      <c r="H42" s="13" t="s">
        <v>165</v>
      </c>
      <c r="I42" s="9"/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63"/>
      <c r="P42" s="67"/>
      <c r="Q42" s="63"/>
      <c r="R42" s="55"/>
      <c r="S42" s="55"/>
      <c r="T42" s="55"/>
      <c r="U42" s="55"/>
      <c r="V42" s="55"/>
    </row>
    <row r="43" spans="1:22" ht="15" customHeight="1">
      <c r="A43" s="56"/>
      <c r="B43" s="97"/>
      <c r="C43" s="97"/>
      <c r="D43" s="3" t="s">
        <v>29</v>
      </c>
      <c r="E43" s="3"/>
      <c r="F43" s="9"/>
      <c r="G43" s="12"/>
      <c r="H43" s="9"/>
      <c r="I43" s="9"/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63"/>
      <c r="P43" s="67"/>
      <c r="Q43" s="63"/>
      <c r="R43" s="55"/>
      <c r="S43" s="55"/>
      <c r="T43" s="55"/>
      <c r="U43" s="55"/>
      <c r="V43" s="55"/>
    </row>
    <row r="44" spans="1:22" ht="15" customHeight="1">
      <c r="A44" s="56"/>
      <c r="B44" s="97"/>
      <c r="C44" s="97"/>
      <c r="D44" s="3" t="s">
        <v>30</v>
      </c>
      <c r="E44" s="3"/>
      <c r="F44" s="9"/>
      <c r="G44" s="12"/>
      <c r="H44" s="9"/>
      <c r="I44" s="9"/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63"/>
      <c r="P44" s="67"/>
      <c r="Q44" s="63"/>
      <c r="R44" s="55"/>
      <c r="S44" s="55"/>
      <c r="T44" s="55"/>
      <c r="U44" s="55"/>
      <c r="V44" s="55"/>
    </row>
    <row r="45" spans="1:22" ht="15" customHeight="1">
      <c r="A45" s="56"/>
      <c r="B45" s="97"/>
      <c r="C45" s="97"/>
      <c r="D45" s="3" t="s">
        <v>31</v>
      </c>
      <c r="E45" s="3"/>
      <c r="F45" s="9"/>
      <c r="G45" s="12"/>
      <c r="H45" s="9"/>
      <c r="I45" s="9"/>
      <c r="J45" s="21">
        <v>215000</v>
      </c>
      <c r="K45" s="21">
        <v>217000</v>
      </c>
      <c r="L45" s="21">
        <v>218000</v>
      </c>
      <c r="M45" s="21">
        <v>228000</v>
      </c>
      <c r="N45" s="21">
        <v>235000</v>
      </c>
      <c r="O45" s="63"/>
      <c r="P45" s="67"/>
      <c r="Q45" s="63"/>
      <c r="R45" s="55"/>
      <c r="S45" s="55"/>
      <c r="T45" s="55"/>
      <c r="U45" s="55"/>
      <c r="V45" s="55"/>
    </row>
    <row r="46" spans="1:22" ht="15" customHeight="1">
      <c r="A46" s="56" t="s">
        <v>42</v>
      </c>
      <c r="B46" s="97" t="s">
        <v>11</v>
      </c>
      <c r="C46" s="97" t="s">
        <v>129</v>
      </c>
      <c r="D46" s="3" t="s">
        <v>4</v>
      </c>
      <c r="E46" s="3"/>
      <c r="F46" s="9"/>
      <c r="G46" s="12"/>
      <c r="H46" s="9"/>
      <c r="I46" s="9"/>
      <c r="J46" s="21">
        <f>SUM(J47:J50)</f>
        <v>0</v>
      </c>
      <c r="K46" s="21">
        <f>SUM(K47:K50)</f>
        <v>0</v>
      </c>
      <c r="L46" s="21">
        <f>SUM(L47:L50)</f>
        <v>0</v>
      </c>
      <c r="M46" s="21">
        <f>SUM(M47:M50)</f>
        <v>0</v>
      </c>
      <c r="N46" s="21">
        <f>SUM(N47:N50)</f>
        <v>0</v>
      </c>
      <c r="O46" s="63" t="s">
        <v>201</v>
      </c>
      <c r="P46" s="67" t="s">
        <v>219</v>
      </c>
      <c r="Q46" s="63" t="s">
        <v>220</v>
      </c>
      <c r="R46" s="55">
        <v>60</v>
      </c>
      <c r="S46" s="55">
        <v>80</v>
      </c>
      <c r="T46" s="55">
        <v>100</v>
      </c>
      <c r="U46" s="55">
        <v>110</v>
      </c>
      <c r="V46" s="55">
        <v>110</v>
      </c>
    </row>
    <row r="47" spans="1:22" ht="15" customHeight="1">
      <c r="A47" s="56"/>
      <c r="B47" s="97"/>
      <c r="C47" s="97"/>
      <c r="D47" s="3" t="s">
        <v>28</v>
      </c>
      <c r="E47" s="28"/>
      <c r="F47" s="9"/>
      <c r="G47" s="12"/>
      <c r="H47" s="13"/>
      <c r="I47" s="9"/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63"/>
      <c r="P47" s="67"/>
      <c r="Q47" s="63"/>
      <c r="R47" s="55"/>
      <c r="S47" s="55"/>
      <c r="T47" s="55"/>
      <c r="U47" s="55"/>
      <c r="V47" s="55"/>
    </row>
    <row r="48" spans="1:22" ht="15" customHeight="1">
      <c r="A48" s="56"/>
      <c r="B48" s="97"/>
      <c r="C48" s="97"/>
      <c r="D48" s="3" t="s">
        <v>29</v>
      </c>
      <c r="E48" s="3"/>
      <c r="F48" s="9"/>
      <c r="G48" s="12"/>
      <c r="H48" s="9"/>
      <c r="I48" s="9"/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63"/>
      <c r="P48" s="67"/>
      <c r="Q48" s="63"/>
      <c r="R48" s="55"/>
      <c r="S48" s="55"/>
      <c r="T48" s="55"/>
      <c r="U48" s="55"/>
      <c r="V48" s="55"/>
    </row>
    <row r="49" spans="1:22" ht="15" customHeight="1">
      <c r="A49" s="56"/>
      <c r="B49" s="97"/>
      <c r="C49" s="97"/>
      <c r="D49" s="3" t="s">
        <v>30</v>
      </c>
      <c r="E49" s="3"/>
      <c r="F49" s="9"/>
      <c r="G49" s="12"/>
      <c r="H49" s="9"/>
      <c r="I49" s="9"/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63"/>
      <c r="P49" s="67"/>
      <c r="Q49" s="63"/>
      <c r="R49" s="55"/>
      <c r="S49" s="55"/>
      <c r="T49" s="55"/>
      <c r="U49" s="55"/>
      <c r="V49" s="55"/>
    </row>
    <row r="50" spans="1:22" ht="15" customHeight="1">
      <c r="A50" s="56"/>
      <c r="B50" s="97"/>
      <c r="C50" s="97"/>
      <c r="D50" s="3" t="s">
        <v>31</v>
      </c>
      <c r="E50" s="3"/>
      <c r="F50" s="9"/>
      <c r="G50" s="12"/>
      <c r="H50" s="9"/>
      <c r="I50" s="9"/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63"/>
      <c r="P50" s="67"/>
      <c r="Q50" s="63"/>
      <c r="R50" s="55"/>
      <c r="S50" s="55"/>
      <c r="T50" s="55"/>
      <c r="U50" s="55"/>
      <c r="V50" s="55"/>
    </row>
    <row r="51" spans="1:22" ht="60">
      <c r="A51" s="102" t="s">
        <v>43</v>
      </c>
      <c r="B51" s="56" t="s">
        <v>6</v>
      </c>
      <c r="C51" s="56" t="s">
        <v>76</v>
      </c>
      <c r="D51" s="3" t="s">
        <v>4</v>
      </c>
      <c r="E51" s="3"/>
      <c r="F51" s="9"/>
      <c r="G51" s="12"/>
      <c r="H51" s="9"/>
      <c r="I51" s="9"/>
      <c r="J51" s="21">
        <f>SUM(J52:J55)</f>
        <v>32312.584000000003</v>
      </c>
      <c r="K51" s="21">
        <f>SUM(K52:K55)</f>
        <v>67939.197</v>
      </c>
      <c r="L51" s="21">
        <f>SUM(L52:L55)</f>
        <v>68033.511</v>
      </c>
      <c r="M51" s="21">
        <f>SUM(M52:M55)</f>
        <v>68033.511</v>
      </c>
      <c r="N51" s="21">
        <f>SUM(N52:N55)</f>
        <v>68033.511</v>
      </c>
      <c r="O51" s="29" t="s">
        <v>201</v>
      </c>
      <c r="P51" s="39" t="s">
        <v>221</v>
      </c>
      <c r="Q51" s="30" t="s">
        <v>212</v>
      </c>
      <c r="R51" s="31">
        <v>4</v>
      </c>
      <c r="S51" s="31">
        <v>5</v>
      </c>
      <c r="T51" s="31">
        <v>7</v>
      </c>
      <c r="U51" s="31">
        <v>9</v>
      </c>
      <c r="V51" s="31">
        <v>10</v>
      </c>
    </row>
    <row r="52" spans="1:22" ht="75">
      <c r="A52" s="56"/>
      <c r="B52" s="56"/>
      <c r="C52" s="56"/>
      <c r="D52" s="3" t="s">
        <v>28</v>
      </c>
      <c r="E52" s="28" t="s">
        <v>60</v>
      </c>
      <c r="F52" s="9">
        <v>932</v>
      </c>
      <c r="G52" s="12">
        <v>412</v>
      </c>
      <c r="H52" s="13" t="s">
        <v>166</v>
      </c>
      <c r="I52" s="9"/>
      <c r="J52" s="21">
        <f>J57+J66+J71+J76+J81</f>
        <v>473.48400000000004</v>
      </c>
      <c r="K52" s="21">
        <f>K57+K66+K71+K76+K81</f>
        <v>679.397</v>
      </c>
      <c r="L52" s="21">
        <f>L57+L66+L71+L76+L81</f>
        <v>773.711</v>
      </c>
      <c r="M52" s="21">
        <f>M57+M66+M71+M76+M81</f>
        <v>773.711</v>
      </c>
      <c r="N52" s="21">
        <f>N57+N66+N71+N76+N81</f>
        <v>773.711</v>
      </c>
      <c r="O52" s="29" t="s">
        <v>201</v>
      </c>
      <c r="P52" s="39" t="s">
        <v>222</v>
      </c>
      <c r="Q52" s="30" t="s">
        <v>205</v>
      </c>
      <c r="R52" s="31">
        <v>3</v>
      </c>
      <c r="S52" s="31">
        <v>12</v>
      </c>
      <c r="T52" s="31">
        <v>16</v>
      </c>
      <c r="U52" s="31">
        <v>16</v>
      </c>
      <c r="V52" s="31">
        <v>12</v>
      </c>
    </row>
    <row r="53" spans="1:22" ht="120">
      <c r="A53" s="56"/>
      <c r="B53" s="56"/>
      <c r="C53" s="56"/>
      <c r="D53" s="3" t="s">
        <v>29</v>
      </c>
      <c r="E53" s="3"/>
      <c r="F53" s="9"/>
      <c r="G53" s="12"/>
      <c r="H53" s="9"/>
      <c r="I53" s="9"/>
      <c r="J53" s="21">
        <f>J60+J67+J72+J77+J82</f>
        <v>31839.100000000002</v>
      </c>
      <c r="K53" s="21">
        <f>K60+K67+K72+K77+K82</f>
        <v>67259.8</v>
      </c>
      <c r="L53" s="21">
        <f>L60+L67+L72+L77+L82</f>
        <v>67259.8</v>
      </c>
      <c r="M53" s="21">
        <f>M60+M67+M72+M77+M82</f>
        <v>67259.8</v>
      </c>
      <c r="N53" s="21">
        <f>N60+N67+N72+N77+N82</f>
        <v>67259.8</v>
      </c>
      <c r="O53" s="34" t="s">
        <v>223</v>
      </c>
      <c r="P53" s="40" t="s">
        <v>315</v>
      </c>
      <c r="Q53" s="30" t="s">
        <v>205</v>
      </c>
      <c r="R53" s="31" t="s">
        <v>325</v>
      </c>
      <c r="S53" s="31">
        <v>26</v>
      </c>
      <c r="T53" s="31">
        <v>33</v>
      </c>
      <c r="U53" s="31">
        <v>40</v>
      </c>
      <c r="V53" s="31">
        <v>46</v>
      </c>
    </row>
    <row r="54" spans="1:22" ht="108.75" customHeight="1">
      <c r="A54" s="56"/>
      <c r="B54" s="56"/>
      <c r="C54" s="56"/>
      <c r="D54" s="3" t="s">
        <v>30</v>
      </c>
      <c r="E54" s="3"/>
      <c r="F54" s="9"/>
      <c r="G54" s="12"/>
      <c r="H54" s="9"/>
      <c r="I54" s="9"/>
      <c r="J54" s="21">
        <f aca="true" t="shared" si="4" ref="J54:N55">J63+J68+J73+J78</f>
        <v>0</v>
      </c>
      <c r="K54" s="21">
        <f t="shared" si="4"/>
        <v>0</v>
      </c>
      <c r="L54" s="21">
        <f t="shared" si="4"/>
        <v>0</v>
      </c>
      <c r="M54" s="21">
        <f t="shared" si="4"/>
        <v>0</v>
      </c>
      <c r="N54" s="21">
        <f t="shared" si="4"/>
        <v>0</v>
      </c>
      <c r="O54" s="52" t="s">
        <v>201</v>
      </c>
      <c r="P54" s="37" t="s">
        <v>206</v>
      </c>
      <c r="Q54" s="32" t="s">
        <v>205</v>
      </c>
      <c r="R54" s="53">
        <v>4402</v>
      </c>
      <c r="S54" s="31">
        <v>5833</v>
      </c>
      <c r="T54" s="31">
        <v>8392</v>
      </c>
      <c r="U54" s="31">
        <v>11086</v>
      </c>
      <c r="V54" s="31">
        <v>12654</v>
      </c>
    </row>
    <row r="55" spans="1:22" ht="15" customHeight="1">
      <c r="A55" s="56"/>
      <c r="B55" s="56"/>
      <c r="C55" s="56"/>
      <c r="D55" s="3" t="s">
        <v>31</v>
      </c>
      <c r="E55" s="3"/>
      <c r="F55" s="9"/>
      <c r="G55" s="12"/>
      <c r="H55" s="9"/>
      <c r="I55" s="9"/>
      <c r="J55" s="21">
        <f t="shared" si="4"/>
        <v>0</v>
      </c>
      <c r="K55" s="21">
        <f t="shared" si="4"/>
        <v>0</v>
      </c>
      <c r="L55" s="21">
        <f t="shared" si="4"/>
        <v>0</v>
      </c>
      <c r="M55" s="21">
        <f t="shared" si="4"/>
        <v>0</v>
      </c>
      <c r="N55" s="21">
        <f t="shared" si="4"/>
        <v>0</v>
      </c>
      <c r="O55" s="4"/>
      <c r="P55" s="4"/>
      <c r="Q55" s="4"/>
      <c r="R55" s="4"/>
      <c r="S55" s="4"/>
      <c r="T55" s="4"/>
      <c r="U55" s="4"/>
      <c r="V55" s="4"/>
    </row>
    <row r="56" spans="1:22" ht="15" customHeight="1">
      <c r="A56" s="56" t="s">
        <v>15</v>
      </c>
      <c r="B56" s="56" t="s">
        <v>11</v>
      </c>
      <c r="C56" s="56" t="s">
        <v>77</v>
      </c>
      <c r="D56" s="3" t="s">
        <v>4</v>
      </c>
      <c r="E56" s="3"/>
      <c r="F56" s="9"/>
      <c r="G56" s="12"/>
      <c r="H56" s="9"/>
      <c r="I56" s="9"/>
      <c r="J56" s="21">
        <f>J57+J60+J63+J64</f>
        <v>18829.698</v>
      </c>
      <c r="K56" s="21">
        <f>K57+K60+K63+K64</f>
        <v>28400.305</v>
      </c>
      <c r="L56" s="21">
        <f>L57+L60+L63+L64</f>
        <v>28380.414</v>
      </c>
      <c r="M56" s="21">
        <f>M57+M60+M63+M64</f>
        <v>28380.414</v>
      </c>
      <c r="N56" s="21">
        <f>N57+N60+N63+N64</f>
        <v>28380.414</v>
      </c>
      <c r="O56" s="57" t="s">
        <v>201</v>
      </c>
      <c r="P56" s="61" t="s">
        <v>224</v>
      </c>
      <c r="Q56" s="57" t="s">
        <v>212</v>
      </c>
      <c r="R56" s="55">
        <v>80</v>
      </c>
      <c r="S56" s="55">
        <v>85</v>
      </c>
      <c r="T56" s="55">
        <v>90</v>
      </c>
      <c r="U56" s="55">
        <v>95</v>
      </c>
      <c r="V56" s="55">
        <v>95</v>
      </c>
    </row>
    <row r="57" spans="1:22" ht="15" customHeight="1">
      <c r="A57" s="56"/>
      <c r="B57" s="56"/>
      <c r="C57" s="56"/>
      <c r="D57" s="3" t="s">
        <v>28</v>
      </c>
      <c r="E57" s="28"/>
      <c r="F57" s="13"/>
      <c r="G57" s="14"/>
      <c r="H57" s="13"/>
      <c r="I57" s="9"/>
      <c r="J57" s="21">
        <f>J58+J59</f>
        <v>188.298</v>
      </c>
      <c r="K57" s="21">
        <f>K58+K59</f>
        <v>284.005</v>
      </c>
      <c r="L57" s="21">
        <f>L58+L59</f>
        <v>264.114</v>
      </c>
      <c r="M57" s="21">
        <f>M58+M59</f>
        <v>264.114</v>
      </c>
      <c r="N57" s="21">
        <f>N58+N59</f>
        <v>264.114</v>
      </c>
      <c r="O57" s="57"/>
      <c r="P57" s="61"/>
      <c r="Q57" s="57"/>
      <c r="R57" s="55"/>
      <c r="S57" s="55"/>
      <c r="T57" s="55"/>
      <c r="U57" s="55"/>
      <c r="V57" s="55"/>
    </row>
    <row r="58" spans="1:22" ht="15" customHeight="1">
      <c r="A58" s="56"/>
      <c r="B58" s="56"/>
      <c r="C58" s="56"/>
      <c r="D58" s="3"/>
      <c r="E58" s="28" t="s">
        <v>60</v>
      </c>
      <c r="F58" s="13">
        <v>932</v>
      </c>
      <c r="G58" s="14">
        <v>412</v>
      </c>
      <c r="H58" s="13" t="s">
        <v>167</v>
      </c>
      <c r="I58" s="9">
        <v>622</v>
      </c>
      <c r="J58" s="21">
        <v>165.974</v>
      </c>
      <c r="K58" s="21">
        <v>250.32299999999998</v>
      </c>
      <c r="L58" s="21">
        <v>232.78999999999996</v>
      </c>
      <c r="M58" s="21">
        <v>232.78999999999996</v>
      </c>
      <c r="N58" s="21">
        <v>232.78999999999996</v>
      </c>
      <c r="O58" s="57"/>
      <c r="P58" s="61"/>
      <c r="Q58" s="57"/>
      <c r="R58" s="55"/>
      <c r="S58" s="55"/>
      <c r="T58" s="55"/>
      <c r="U58" s="55"/>
      <c r="V58" s="55"/>
    </row>
    <row r="59" spans="1:22" ht="15" customHeight="1">
      <c r="A59" s="56"/>
      <c r="B59" s="56"/>
      <c r="C59" s="56"/>
      <c r="D59" s="3"/>
      <c r="E59" s="28" t="s">
        <v>195</v>
      </c>
      <c r="F59" s="13">
        <v>601</v>
      </c>
      <c r="G59" s="14">
        <v>412</v>
      </c>
      <c r="H59" s="13" t="s">
        <v>167</v>
      </c>
      <c r="I59" s="9">
        <v>622</v>
      </c>
      <c r="J59" s="21">
        <v>22.324</v>
      </c>
      <c r="K59" s="21">
        <v>33.682</v>
      </c>
      <c r="L59" s="21">
        <v>31.324</v>
      </c>
      <c r="M59" s="21">
        <v>31.324</v>
      </c>
      <c r="N59" s="21">
        <v>31.324</v>
      </c>
      <c r="O59" s="57"/>
      <c r="P59" s="61"/>
      <c r="Q59" s="57"/>
      <c r="R59" s="55"/>
      <c r="S59" s="55"/>
      <c r="T59" s="55"/>
      <c r="U59" s="55"/>
      <c r="V59" s="55"/>
    </row>
    <row r="60" spans="1:22" ht="15" customHeight="1">
      <c r="A60" s="56"/>
      <c r="B60" s="56"/>
      <c r="C60" s="56"/>
      <c r="D60" s="3" t="s">
        <v>29</v>
      </c>
      <c r="E60" s="3"/>
      <c r="F60" s="9"/>
      <c r="G60" s="12"/>
      <c r="H60" s="9"/>
      <c r="I60" s="9"/>
      <c r="J60" s="21">
        <f>J61+J62</f>
        <v>18641.4</v>
      </c>
      <c r="K60" s="21">
        <f>K61+K62</f>
        <v>28116.3</v>
      </c>
      <c r="L60" s="21">
        <f>L61+L62</f>
        <v>28116.3</v>
      </c>
      <c r="M60" s="21">
        <f>M61+M62</f>
        <v>28116.3</v>
      </c>
      <c r="N60" s="21">
        <f>N61+N62</f>
        <v>28116.3</v>
      </c>
      <c r="O60" s="57"/>
      <c r="P60" s="61"/>
      <c r="Q60" s="57"/>
      <c r="R60" s="55"/>
      <c r="S60" s="55"/>
      <c r="T60" s="55"/>
      <c r="U60" s="55"/>
      <c r="V60" s="55"/>
    </row>
    <row r="61" spans="1:22" ht="15" customHeight="1">
      <c r="A61" s="56"/>
      <c r="B61" s="56"/>
      <c r="C61" s="56"/>
      <c r="D61" s="3"/>
      <c r="E61" s="28" t="s">
        <v>60</v>
      </c>
      <c r="F61" s="13">
        <v>932</v>
      </c>
      <c r="G61" s="14">
        <v>412</v>
      </c>
      <c r="H61" s="13" t="s">
        <v>167</v>
      </c>
      <c r="I61" s="9"/>
      <c r="J61" s="21">
        <v>16431.4</v>
      </c>
      <c r="K61" s="21">
        <v>24781.8</v>
      </c>
      <c r="L61" s="21">
        <v>25015.3</v>
      </c>
      <c r="M61" s="21">
        <v>25015.3</v>
      </c>
      <c r="N61" s="21">
        <v>25015.3</v>
      </c>
      <c r="O61" s="4"/>
      <c r="P61" s="4"/>
      <c r="Q61" s="4"/>
      <c r="R61" s="4"/>
      <c r="S61" s="4"/>
      <c r="T61" s="4"/>
      <c r="U61" s="4"/>
      <c r="V61" s="4"/>
    </row>
    <row r="62" spans="1:22" ht="15" customHeight="1">
      <c r="A62" s="56"/>
      <c r="B62" s="56"/>
      <c r="C62" s="56"/>
      <c r="D62" s="3"/>
      <c r="E62" s="28" t="s">
        <v>195</v>
      </c>
      <c r="F62" s="13">
        <v>601</v>
      </c>
      <c r="G62" s="14">
        <v>412</v>
      </c>
      <c r="H62" s="13" t="s">
        <v>167</v>
      </c>
      <c r="I62" s="9"/>
      <c r="J62" s="21">
        <v>2210</v>
      </c>
      <c r="K62" s="21">
        <v>3334.5</v>
      </c>
      <c r="L62" s="21">
        <v>3101</v>
      </c>
      <c r="M62" s="21">
        <v>3101</v>
      </c>
      <c r="N62" s="21">
        <v>3101</v>
      </c>
      <c r="O62" s="4"/>
      <c r="P62" s="4"/>
      <c r="Q62" s="4"/>
      <c r="R62" s="4"/>
      <c r="S62" s="4"/>
      <c r="T62" s="4"/>
      <c r="U62" s="4"/>
      <c r="V62" s="4"/>
    </row>
    <row r="63" spans="1:22" ht="15" customHeight="1">
      <c r="A63" s="56"/>
      <c r="B63" s="56"/>
      <c r="C63" s="56"/>
      <c r="D63" s="3" t="s">
        <v>30</v>
      </c>
      <c r="E63" s="3"/>
      <c r="F63" s="9"/>
      <c r="G63" s="12"/>
      <c r="H63" s="9"/>
      <c r="I63" s="9"/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4"/>
      <c r="P63" s="4"/>
      <c r="Q63" s="4"/>
      <c r="R63" s="4"/>
      <c r="S63" s="4"/>
      <c r="T63" s="4"/>
      <c r="U63" s="4"/>
      <c r="V63" s="4"/>
    </row>
    <row r="64" spans="1:22" ht="15" customHeight="1">
      <c r="A64" s="56"/>
      <c r="B64" s="56"/>
      <c r="C64" s="56"/>
      <c r="D64" s="3" t="s">
        <v>31</v>
      </c>
      <c r="E64" s="3"/>
      <c r="F64" s="9"/>
      <c r="G64" s="12"/>
      <c r="H64" s="9"/>
      <c r="I64" s="9"/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4"/>
      <c r="P64" s="4"/>
      <c r="Q64" s="4"/>
      <c r="R64" s="4"/>
      <c r="S64" s="4"/>
      <c r="T64" s="4"/>
      <c r="U64" s="4"/>
      <c r="V64" s="4"/>
    </row>
    <row r="65" spans="1:22" ht="24.75" customHeight="1">
      <c r="A65" s="56" t="s">
        <v>44</v>
      </c>
      <c r="B65" s="97" t="s">
        <v>11</v>
      </c>
      <c r="C65" s="56" t="s">
        <v>67</v>
      </c>
      <c r="D65" s="3" t="s">
        <v>4</v>
      </c>
      <c r="E65" s="3"/>
      <c r="F65" s="9"/>
      <c r="G65" s="12"/>
      <c r="H65" s="9"/>
      <c r="I65" s="9"/>
      <c r="J65" s="21">
        <f>J66+J67+J68+J69</f>
        <v>0</v>
      </c>
      <c r="K65" s="21">
        <f>K66+K67+K68+K69</f>
        <v>0</v>
      </c>
      <c r="L65" s="21">
        <f>L66+L67+L68+L69</f>
        <v>0</v>
      </c>
      <c r="M65" s="21">
        <f>M66+M67+M68+M69</f>
        <v>0</v>
      </c>
      <c r="N65" s="21">
        <f>N66+N67+N68+N69</f>
        <v>0</v>
      </c>
      <c r="O65" s="57" t="s">
        <v>201</v>
      </c>
      <c r="P65" s="62" t="s">
        <v>225</v>
      </c>
      <c r="Q65" s="63" t="s">
        <v>205</v>
      </c>
      <c r="R65" s="55">
        <v>10</v>
      </c>
      <c r="S65" s="55">
        <v>10</v>
      </c>
      <c r="T65" s="55">
        <v>10</v>
      </c>
      <c r="U65" s="55">
        <v>10</v>
      </c>
      <c r="V65" s="55">
        <v>10</v>
      </c>
    </row>
    <row r="66" spans="1:22" ht="24.75" customHeight="1">
      <c r="A66" s="56"/>
      <c r="B66" s="97"/>
      <c r="C66" s="56"/>
      <c r="D66" s="3" t="s">
        <v>28</v>
      </c>
      <c r="E66" s="28" t="s">
        <v>60</v>
      </c>
      <c r="F66" s="9">
        <v>932</v>
      </c>
      <c r="G66" s="12">
        <v>412</v>
      </c>
      <c r="H66" s="13" t="s">
        <v>168</v>
      </c>
      <c r="I66" s="9"/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57"/>
      <c r="P66" s="62"/>
      <c r="Q66" s="63"/>
      <c r="R66" s="55">
        <v>10</v>
      </c>
      <c r="S66" s="55">
        <v>10</v>
      </c>
      <c r="T66" s="55">
        <v>10</v>
      </c>
      <c r="U66" s="55">
        <v>10</v>
      </c>
      <c r="V66" s="55">
        <v>10</v>
      </c>
    </row>
    <row r="67" spans="1:22" ht="24.75" customHeight="1">
      <c r="A67" s="56"/>
      <c r="B67" s="97"/>
      <c r="C67" s="56"/>
      <c r="D67" s="3" t="s">
        <v>29</v>
      </c>
      <c r="E67" s="3"/>
      <c r="F67" s="9"/>
      <c r="G67" s="12"/>
      <c r="H67" s="9"/>
      <c r="I67" s="9"/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57"/>
      <c r="P67" s="62"/>
      <c r="Q67" s="63"/>
      <c r="R67" s="55">
        <v>10</v>
      </c>
      <c r="S67" s="55">
        <v>10</v>
      </c>
      <c r="T67" s="55">
        <v>10</v>
      </c>
      <c r="U67" s="55">
        <v>10</v>
      </c>
      <c r="V67" s="55">
        <v>10</v>
      </c>
    </row>
    <row r="68" spans="1:22" ht="24.75" customHeight="1">
      <c r="A68" s="56"/>
      <c r="B68" s="97"/>
      <c r="C68" s="56"/>
      <c r="D68" s="3" t="s">
        <v>30</v>
      </c>
      <c r="E68" s="3"/>
      <c r="F68" s="9"/>
      <c r="G68" s="12"/>
      <c r="H68" s="9"/>
      <c r="I68" s="9"/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57"/>
      <c r="P68" s="62"/>
      <c r="Q68" s="63"/>
      <c r="R68" s="55">
        <v>10</v>
      </c>
      <c r="S68" s="55">
        <v>10</v>
      </c>
      <c r="T68" s="55">
        <v>10</v>
      </c>
      <c r="U68" s="55">
        <v>10</v>
      </c>
      <c r="V68" s="55">
        <v>10</v>
      </c>
    </row>
    <row r="69" spans="1:22" ht="24.75" customHeight="1">
      <c r="A69" s="56"/>
      <c r="B69" s="97"/>
      <c r="C69" s="56"/>
      <c r="D69" s="3" t="s">
        <v>31</v>
      </c>
      <c r="E69" s="3"/>
      <c r="F69" s="9"/>
      <c r="G69" s="12"/>
      <c r="H69" s="9"/>
      <c r="I69" s="9"/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57"/>
      <c r="P69" s="62"/>
      <c r="Q69" s="63"/>
      <c r="R69" s="55">
        <v>10</v>
      </c>
      <c r="S69" s="55">
        <v>10</v>
      </c>
      <c r="T69" s="55">
        <v>10</v>
      </c>
      <c r="U69" s="55">
        <v>10</v>
      </c>
      <c r="V69" s="55">
        <v>10</v>
      </c>
    </row>
    <row r="70" spans="1:22" ht="25.5" customHeight="1">
      <c r="A70" s="56" t="s">
        <v>45</v>
      </c>
      <c r="B70" s="56" t="s">
        <v>11</v>
      </c>
      <c r="C70" s="56" t="s">
        <v>78</v>
      </c>
      <c r="D70" s="3" t="s">
        <v>4</v>
      </c>
      <c r="E70" s="3"/>
      <c r="F70" s="9"/>
      <c r="G70" s="12"/>
      <c r="H70" s="9"/>
      <c r="I70" s="9"/>
      <c r="J70" s="21">
        <f>J71+J72+J73+J74</f>
        <v>0</v>
      </c>
      <c r="K70" s="21">
        <f>K71+K72+K73+K74</f>
        <v>0</v>
      </c>
      <c r="L70" s="21">
        <f>L71+L72+L73+L74</f>
        <v>0</v>
      </c>
      <c r="M70" s="21">
        <f>M71+M72+M73+M74</f>
        <v>0</v>
      </c>
      <c r="N70" s="21">
        <f>N71+N72+N73+N74</f>
        <v>0</v>
      </c>
      <c r="O70" s="57" t="s">
        <v>201</v>
      </c>
      <c r="P70" s="62" t="s">
        <v>226</v>
      </c>
      <c r="Q70" s="63" t="s">
        <v>205</v>
      </c>
      <c r="R70" s="55">
        <v>10</v>
      </c>
      <c r="S70" s="55">
        <v>10</v>
      </c>
      <c r="T70" s="55">
        <v>10</v>
      </c>
      <c r="U70" s="55">
        <v>10</v>
      </c>
      <c r="V70" s="55">
        <v>10</v>
      </c>
    </row>
    <row r="71" spans="1:22" ht="25.5" customHeight="1">
      <c r="A71" s="56"/>
      <c r="B71" s="56"/>
      <c r="C71" s="56"/>
      <c r="D71" s="3" t="s">
        <v>28</v>
      </c>
      <c r="E71" s="28" t="s">
        <v>60</v>
      </c>
      <c r="F71" s="9">
        <v>932</v>
      </c>
      <c r="G71" s="12">
        <v>412</v>
      </c>
      <c r="H71" s="13" t="s">
        <v>169</v>
      </c>
      <c r="I71" s="9"/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57"/>
      <c r="P71" s="62"/>
      <c r="Q71" s="63"/>
      <c r="R71" s="55">
        <v>10</v>
      </c>
      <c r="S71" s="55">
        <v>10</v>
      </c>
      <c r="T71" s="55">
        <v>10</v>
      </c>
      <c r="U71" s="55">
        <v>10</v>
      </c>
      <c r="V71" s="55">
        <v>10</v>
      </c>
    </row>
    <row r="72" spans="1:22" ht="25.5" customHeight="1">
      <c r="A72" s="56"/>
      <c r="B72" s="56"/>
      <c r="C72" s="56"/>
      <c r="D72" s="3" t="s">
        <v>29</v>
      </c>
      <c r="E72" s="3"/>
      <c r="F72" s="9"/>
      <c r="G72" s="12"/>
      <c r="H72" s="9"/>
      <c r="I72" s="9"/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57"/>
      <c r="P72" s="62"/>
      <c r="Q72" s="63"/>
      <c r="R72" s="55">
        <v>10</v>
      </c>
      <c r="S72" s="55">
        <v>10</v>
      </c>
      <c r="T72" s="55">
        <v>10</v>
      </c>
      <c r="U72" s="55">
        <v>10</v>
      </c>
      <c r="V72" s="55">
        <v>10</v>
      </c>
    </row>
    <row r="73" spans="1:22" ht="25.5" customHeight="1">
      <c r="A73" s="56"/>
      <c r="B73" s="56"/>
      <c r="C73" s="56"/>
      <c r="D73" s="3" t="s">
        <v>30</v>
      </c>
      <c r="E73" s="3"/>
      <c r="F73" s="9"/>
      <c r="G73" s="12"/>
      <c r="H73" s="9"/>
      <c r="I73" s="9"/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57"/>
      <c r="P73" s="62"/>
      <c r="Q73" s="63"/>
      <c r="R73" s="55">
        <v>10</v>
      </c>
      <c r="S73" s="55">
        <v>10</v>
      </c>
      <c r="T73" s="55">
        <v>10</v>
      </c>
      <c r="U73" s="55">
        <v>10</v>
      </c>
      <c r="V73" s="55">
        <v>10</v>
      </c>
    </row>
    <row r="74" spans="1:22" ht="25.5" customHeight="1">
      <c r="A74" s="56"/>
      <c r="B74" s="56"/>
      <c r="C74" s="56"/>
      <c r="D74" s="3" t="s">
        <v>31</v>
      </c>
      <c r="E74" s="3"/>
      <c r="F74" s="9"/>
      <c r="G74" s="12"/>
      <c r="H74" s="9"/>
      <c r="I74" s="9"/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57"/>
      <c r="P74" s="62"/>
      <c r="Q74" s="63"/>
      <c r="R74" s="55">
        <v>10</v>
      </c>
      <c r="S74" s="55">
        <v>10</v>
      </c>
      <c r="T74" s="55">
        <v>10</v>
      </c>
      <c r="U74" s="55">
        <v>10</v>
      </c>
      <c r="V74" s="55">
        <v>10</v>
      </c>
    </row>
    <row r="75" spans="1:22" ht="34.5" customHeight="1">
      <c r="A75" s="56" t="s">
        <v>130</v>
      </c>
      <c r="B75" s="56" t="s">
        <v>11</v>
      </c>
      <c r="C75" s="56" t="s">
        <v>68</v>
      </c>
      <c r="D75" s="3" t="s">
        <v>4</v>
      </c>
      <c r="E75" s="3"/>
      <c r="F75" s="9"/>
      <c r="G75" s="12"/>
      <c r="H75" s="9"/>
      <c r="I75" s="9"/>
      <c r="J75" s="21">
        <f>J76+J77+J78+J79</f>
        <v>5775.3099999999995</v>
      </c>
      <c r="K75" s="21">
        <f>K76+K77+K78+K79</f>
        <v>27368.992</v>
      </c>
      <c r="L75" s="21">
        <f>L76+L77+L78+L79</f>
        <v>27458.857</v>
      </c>
      <c r="M75" s="21">
        <f>M76+M77+M78+M79</f>
        <v>27458.857</v>
      </c>
      <c r="N75" s="21">
        <f>N76+N77+N78+N79</f>
        <v>27458.857</v>
      </c>
      <c r="O75" s="57" t="s">
        <v>201</v>
      </c>
      <c r="P75" s="62" t="s">
        <v>227</v>
      </c>
      <c r="Q75" s="63" t="s">
        <v>205</v>
      </c>
      <c r="R75" s="55">
        <v>10</v>
      </c>
      <c r="S75" s="55">
        <v>10</v>
      </c>
      <c r="T75" s="55">
        <v>10</v>
      </c>
      <c r="U75" s="55">
        <v>10</v>
      </c>
      <c r="V75" s="55">
        <v>10</v>
      </c>
    </row>
    <row r="76" spans="1:22" ht="34.5" customHeight="1">
      <c r="A76" s="56"/>
      <c r="B76" s="56"/>
      <c r="C76" s="56"/>
      <c r="D76" s="3" t="s">
        <v>28</v>
      </c>
      <c r="E76" s="28" t="s">
        <v>60</v>
      </c>
      <c r="F76" s="9">
        <v>932</v>
      </c>
      <c r="G76" s="12">
        <v>412</v>
      </c>
      <c r="H76" s="13" t="s">
        <v>170</v>
      </c>
      <c r="I76" s="9">
        <v>521</v>
      </c>
      <c r="J76" s="21">
        <v>208.11</v>
      </c>
      <c r="K76" s="21">
        <v>273.692</v>
      </c>
      <c r="L76" s="21">
        <v>363.557</v>
      </c>
      <c r="M76" s="21">
        <v>363.557</v>
      </c>
      <c r="N76" s="21">
        <v>363.557</v>
      </c>
      <c r="O76" s="57"/>
      <c r="P76" s="62"/>
      <c r="Q76" s="63"/>
      <c r="R76" s="55">
        <v>10</v>
      </c>
      <c r="S76" s="55">
        <v>10</v>
      </c>
      <c r="T76" s="55">
        <v>10</v>
      </c>
      <c r="U76" s="55">
        <v>10</v>
      </c>
      <c r="V76" s="55">
        <v>10</v>
      </c>
    </row>
    <row r="77" spans="1:22" ht="34.5" customHeight="1">
      <c r="A77" s="56"/>
      <c r="B77" s="56"/>
      <c r="C77" s="56"/>
      <c r="D77" s="3" t="s">
        <v>29</v>
      </c>
      <c r="E77" s="3"/>
      <c r="F77" s="9"/>
      <c r="G77" s="12"/>
      <c r="H77" s="9"/>
      <c r="I77" s="9"/>
      <c r="J77" s="21">
        <v>5567.2</v>
      </c>
      <c r="K77" s="21">
        <v>27095.3</v>
      </c>
      <c r="L77" s="21">
        <v>27095.3</v>
      </c>
      <c r="M77" s="21">
        <v>27095.3</v>
      </c>
      <c r="N77" s="21">
        <v>27095.3</v>
      </c>
      <c r="O77" s="57"/>
      <c r="P77" s="62"/>
      <c r="Q77" s="63"/>
      <c r="R77" s="55">
        <v>10</v>
      </c>
      <c r="S77" s="55">
        <v>10</v>
      </c>
      <c r="T77" s="55">
        <v>10</v>
      </c>
      <c r="U77" s="55">
        <v>10</v>
      </c>
      <c r="V77" s="55">
        <v>10</v>
      </c>
    </row>
    <row r="78" spans="1:22" ht="34.5" customHeight="1">
      <c r="A78" s="56"/>
      <c r="B78" s="56"/>
      <c r="C78" s="56"/>
      <c r="D78" s="3" t="s">
        <v>30</v>
      </c>
      <c r="E78" s="3"/>
      <c r="F78" s="9"/>
      <c r="G78" s="12"/>
      <c r="H78" s="9"/>
      <c r="I78" s="9"/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57"/>
      <c r="P78" s="62"/>
      <c r="Q78" s="63"/>
      <c r="R78" s="55">
        <v>10</v>
      </c>
      <c r="S78" s="55">
        <v>10</v>
      </c>
      <c r="T78" s="55">
        <v>10</v>
      </c>
      <c r="U78" s="55">
        <v>10</v>
      </c>
      <c r="V78" s="55">
        <v>10</v>
      </c>
    </row>
    <row r="79" spans="1:22" ht="34.5" customHeight="1">
      <c r="A79" s="56"/>
      <c r="B79" s="56"/>
      <c r="C79" s="56"/>
      <c r="D79" s="3" t="s">
        <v>31</v>
      </c>
      <c r="E79" s="3"/>
      <c r="F79" s="9"/>
      <c r="G79" s="12"/>
      <c r="H79" s="9"/>
      <c r="I79" s="9"/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57"/>
      <c r="P79" s="62"/>
      <c r="Q79" s="63"/>
      <c r="R79" s="55">
        <v>10</v>
      </c>
      <c r="S79" s="55">
        <v>10</v>
      </c>
      <c r="T79" s="55">
        <v>10</v>
      </c>
      <c r="U79" s="55">
        <v>10</v>
      </c>
      <c r="V79" s="55">
        <v>10</v>
      </c>
    </row>
    <row r="80" spans="1:22" ht="15" customHeight="1">
      <c r="A80" s="56" t="s">
        <v>187</v>
      </c>
      <c r="B80" s="56" t="s">
        <v>11</v>
      </c>
      <c r="C80" s="56" t="s">
        <v>188</v>
      </c>
      <c r="D80" s="3" t="s">
        <v>4</v>
      </c>
      <c r="E80" s="3"/>
      <c r="F80" s="9"/>
      <c r="G80" s="12"/>
      <c r="H80" s="9"/>
      <c r="I80" s="9"/>
      <c r="J80" s="21">
        <f>J81+J82+J83+J84</f>
        <v>7707.576</v>
      </c>
      <c r="K80" s="21">
        <f>K81+K82+K83+K84</f>
        <v>12169.900000000001</v>
      </c>
      <c r="L80" s="21">
        <f>L81+L82+L83+L84</f>
        <v>12194.240000000002</v>
      </c>
      <c r="M80" s="21">
        <f>M81+M82+M83+M84</f>
        <v>12194.240000000002</v>
      </c>
      <c r="N80" s="21">
        <f>N81+N82+N83+N84</f>
        <v>12194.240000000002</v>
      </c>
      <c r="O80" s="57" t="s">
        <v>223</v>
      </c>
      <c r="P80" s="64" t="s">
        <v>228</v>
      </c>
      <c r="Q80" s="63" t="s">
        <v>205</v>
      </c>
      <c r="R80" s="65">
        <v>9</v>
      </c>
      <c r="S80" s="65">
        <v>18</v>
      </c>
      <c r="T80" s="65">
        <v>25</v>
      </c>
      <c r="U80" s="65">
        <v>32</v>
      </c>
      <c r="V80" s="65">
        <v>38</v>
      </c>
    </row>
    <row r="81" spans="1:22" ht="15" customHeight="1">
      <c r="A81" s="56"/>
      <c r="B81" s="56"/>
      <c r="C81" s="56"/>
      <c r="D81" s="3" t="s">
        <v>28</v>
      </c>
      <c r="E81" s="28" t="s">
        <v>189</v>
      </c>
      <c r="F81" s="9">
        <v>140</v>
      </c>
      <c r="G81" s="12">
        <v>412</v>
      </c>
      <c r="H81" s="13" t="s">
        <v>190</v>
      </c>
      <c r="I81" s="9"/>
      <c r="J81" s="21">
        <v>77.076</v>
      </c>
      <c r="K81" s="21">
        <v>121.7</v>
      </c>
      <c r="L81" s="21">
        <v>146.04</v>
      </c>
      <c r="M81" s="21">
        <v>146.04</v>
      </c>
      <c r="N81" s="21">
        <v>146.04</v>
      </c>
      <c r="O81" s="57"/>
      <c r="P81" s="64"/>
      <c r="Q81" s="63"/>
      <c r="R81" s="65"/>
      <c r="S81" s="65"/>
      <c r="T81" s="65"/>
      <c r="U81" s="65"/>
      <c r="V81" s="65"/>
    </row>
    <row r="82" spans="1:22" ht="15" customHeight="1">
      <c r="A82" s="56"/>
      <c r="B82" s="56"/>
      <c r="C82" s="56"/>
      <c r="D82" s="3" t="s">
        <v>29</v>
      </c>
      <c r="E82" s="3"/>
      <c r="F82" s="9"/>
      <c r="G82" s="12"/>
      <c r="H82" s="9"/>
      <c r="I82" s="9"/>
      <c r="J82" s="21">
        <v>7630.5</v>
      </c>
      <c r="K82" s="21">
        <v>12048.2</v>
      </c>
      <c r="L82" s="21">
        <v>12048.2</v>
      </c>
      <c r="M82" s="21">
        <v>12048.2</v>
      </c>
      <c r="N82" s="21">
        <v>12048.2</v>
      </c>
      <c r="O82" s="57"/>
      <c r="P82" s="64"/>
      <c r="Q82" s="63"/>
      <c r="R82" s="65"/>
      <c r="S82" s="65"/>
      <c r="T82" s="65"/>
      <c r="U82" s="65"/>
      <c r="V82" s="65"/>
    </row>
    <row r="83" spans="1:22" ht="15" customHeight="1">
      <c r="A83" s="56"/>
      <c r="B83" s="56"/>
      <c r="C83" s="56"/>
      <c r="D83" s="3" t="s">
        <v>30</v>
      </c>
      <c r="E83" s="3"/>
      <c r="F83" s="9"/>
      <c r="G83" s="12"/>
      <c r="H83" s="9"/>
      <c r="I83" s="9"/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57"/>
      <c r="P83" s="64"/>
      <c r="Q83" s="63"/>
      <c r="R83" s="65"/>
      <c r="S83" s="65"/>
      <c r="T83" s="65"/>
      <c r="U83" s="65"/>
      <c r="V83" s="65"/>
    </row>
    <row r="84" spans="1:22" ht="15" customHeight="1">
      <c r="A84" s="56"/>
      <c r="B84" s="56"/>
      <c r="C84" s="56"/>
      <c r="D84" s="3" t="s">
        <v>31</v>
      </c>
      <c r="E84" s="3"/>
      <c r="F84" s="9"/>
      <c r="G84" s="12"/>
      <c r="H84" s="9"/>
      <c r="I84" s="9"/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57"/>
      <c r="P84" s="64"/>
      <c r="Q84" s="63"/>
      <c r="R84" s="65"/>
      <c r="S84" s="65"/>
      <c r="T84" s="65"/>
      <c r="U84" s="65"/>
      <c r="V84" s="65"/>
    </row>
    <row r="85" spans="1:22" ht="15" customHeight="1">
      <c r="A85" s="56" t="s">
        <v>318</v>
      </c>
      <c r="B85" s="56" t="s">
        <v>11</v>
      </c>
      <c r="C85" s="56" t="s">
        <v>319</v>
      </c>
      <c r="D85" s="3" t="s">
        <v>4</v>
      </c>
      <c r="E85" s="3"/>
      <c r="F85" s="9"/>
      <c r="G85" s="12"/>
      <c r="H85" s="9"/>
      <c r="I85" s="9"/>
      <c r="J85" s="21">
        <f>J86+J87+J88+J89</f>
        <v>0</v>
      </c>
      <c r="K85" s="21">
        <f>K86+K87+K88+K89</f>
        <v>0</v>
      </c>
      <c r="L85" s="21">
        <f>L86+L87+L88+L89</f>
        <v>0</v>
      </c>
      <c r="M85" s="21">
        <f>M86+M87+M88+M89</f>
        <v>0</v>
      </c>
      <c r="N85" s="21">
        <f>N86+N87+N88+N89</f>
        <v>0</v>
      </c>
      <c r="O85" s="57"/>
      <c r="P85" s="64"/>
      <c r="Q85" s="63"/>
      <c r="R85" s="65"/>
      <c r="S85" s="65"/>
      <c r="T85" s="65"/>
      <c r="U85" s="65"/>
      <c r="V85" s="65"/>
    </row>
    <row r="86" spans="1:22" ht="15" customHeight="1">
      <c r="A86" s="56"/>
      <c r="B86" s="56"/>
      <c r="C86" s="56"/>
      <c r="D86" s="3" t="s">
        <v>28</v>
      </c>
      <c r="E86" s="51" t="s">
        <v>60</v>
      </c>
      <c r="F86" s="9">
        <v>932</v>
      </c>
      <c r="G86" s="12">
        <v>412</v>
      </c>
      <c r="H86" s="13" t="s">
        <v>320</v>
      </c>
      <c r="I86" s="9">
        <v>522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57"/>
      <c r="P86" s="64"/>
      <c r="Q86" s="63"/>
      <c r="R86" s="65"/>
      <c r="S86" s="65"/>
      <c r="T86" s="65"/>
      <c r="U86" s="65"/>
      <c r="V86" s="65"/>
    </row>
    <row r="87" spans="1:22" ht="15" customHeight="1">
      <c r="A87" s="56"/>
      <c r="B87" s="56"/>
      <c r="C87" s="56"/>
      <c r="D87" s="3" t="s">
        <v>29</v>
      </c>
      <c r="E87" s="3"/>
      <c r="F87" s="9"/>
      <c r="G87" s="12"/>
      <c r="H87" s="9"/>
      <c r="I87" s="9"/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57"/>
      <c r="P87" s="64"/>
      <c r="Q87" s="63"/>
      <c r="R87" s="65"/>
      <c r="S87" s="65"/>
      <c r="T87" s="65"/>
      <c r="U87" s="65"/>
      <c r="V87" s="65"/>
    </row>
    <row r="88" spans="1:22" ht="15" customHeight="1">
      <c r="A88" s="56"/>
      <c r="B88" s="56"/>
      <c r="C88" s="56"/>
      <c r="D88" s="3" t="s">
        <v>30</v>
      </c>
      <c r="E88" s="3"/>
      <c r="F88" s="9"/>
      <c r="G88" s="12"/>
      <c r="H88" s="9"/>
      <c r="I88" s="9"/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57"/>
      <c r="P88" s="64"/>
      <c r="Q88" s="63"/>
      <c r="R88" s="65"/>
      <c r="S88" s="65"/>
      <c r="T88" s="65"/>
      <c r="U88" s="65"/>
      <c r="V88" s="65"/>
    </row>
    <row r="89" spans="1:22" ht="15" customHeight="1">
      <c r="A89" s="56"/>
      <c r="B89" s="56"/>
      <c r="C89" s="56"/>
      <c r="D89" s="3" t="s">
        <v>31</v>
      </c>
      <c r="E89" s="3"/>
      <c r="F89" s="9"/>
      <c r="G89" s="12"/>
      <c r="H89" s="9"/>
      <c r="I89" s="9"/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57"/>
      <c r="P89" s="64"/>
      <c r="Q89" s="63"/>
      <c r="R89" s="65"/>
      <c r="S89" s="65"/>
      <c r="T89" s="65"/>
      <c r="U89" s="65"/>
      <c r="V89" s="65"/>
    </row>
    <row r="90" spans="1:22" ht="63.75" customHeight="1">
      <c r="A90" s="56" t="s">
        <v>80</v>
      </c>
      <c r="B90" s="56" t="s">
        <v>6</v>
      </c>
      <c r="C90" s="56" t="s">
        <v>82</v>
      </c>
      <c r="D90" s="3" t="s">
        <v>4</v>
      </c>
      <c r="E90" s="3"/>
      <c r="F90" s="9"/>
      <c r="G90" s="12"/>
      <c r="H90" s="9"/>
      <c r="I90" s="9"/>
      <c r="J90" s="21">
        <f>SUM(J91:J94)</f>
        <v>3974.85</v>
      </c>
      <c r="K90" s="21">
        <f>SUM(K91:K94)</f>
        <v>3974.95</v>
      </c>
      <c r="L90" s="21">
        <f>SUM(L91:L94)</f>
        <v>3998.799</v>
      </c>
      <c r="M90" s="21">
        <f>SUM(M91:M94)</f>
        <v>3998.799</v>
      </c>
      <c r="N90" s="21">
        <f>SUM(N91:N94)</f>
        <v>3998.799</v>
      </c>
      <c r="O90" s="47" t="s">
        <v>201</v>
      </c>
      <c r="P90" s="34" t="s">
        <v>229</v>
      </c>
      <c r="Q90" s="34" t="s">
        <v>205</v>
      </c>
      <c r="R90" s="45">
        <v>149</v>
      </c>
      <c r="S90" s="45">
        <v>238</v>
      </c>
      <c r="T90" s="45">
        <v>304</v>
      </c>
      <c r="U90" s="45">
        <v>364</v>
      </c>
      <c r="V90" s="45">
        <v>410</v>
      </c>
    </row>
    <row r="91" spans="1:22" ht="70.5" customHeight="1">
      <c r="A91" s="56"/>
      <c r="B91" s="56"/>
      <c r="C91" s="56"/>
      <c r="D91" s="3" t="s">
        <v>28</v>
      </c>
      <c r="E91" s="28" t="s">
        <v>60</v>
      </c>
      <c r="F91" s="9">
        <v>932</v>
      </c>
      <c r="G91" s="12">
        <v>412</v>
      </c>
      <c r="H91" s="13" t="s">
        <v>171</v>
      </c>
      <c r="I91" s="9"/>
      <c r="J91" s="21">
        <f aca="true" t="shared" si="5" ref="J91:K94">J96</f>
        <v>39.75</v>
      </c>
      <c r="K91" s="21">
        <f t="shared" si="5"/>
        <v>39.75</v>
      </c>
      <c r="L91" s="21">
        <f aca="true" t="shared" si="6" ref="L91:M94">L96</f>
        <v>63.599</v>
      </c>
      <c r="M91" s="21">
        <f t="shared" si="6"/>
        <v>63.599</v>
      </c>
      <c r="N91" s="21">
        <f>N96</f>
        <v>63.599</v>
      </c>
      <c r="O91" s="34" t="s">
        <v>201</v>
      </c>
      <c r="P91" s="49" t="s">
        <v>245</v>
      </c>
      <c r="Q91" s="49" t="s">
        <v>326</v>
      </c>
      <c r="R91" s="49">
        <v>1240</v>
      </c>
      <c r="S91" s="50">
        <v>1871</v>
      </c>
      <c r="T91" s="50">
        <v>2277</v>
      </c>
      <c r="U91" s="50">
        <v>2663</v>
      </c>
      <c r="V91" s="50">
        <v>2997</v>
      </c>
    </row>
    <row r="92" spans="1:22" ht="95.25" customHeight="1">
      <c r="A92" s="56"/>
      <c r="B92" s="56"/>
      <c r="C92" s="56"/>
      <c r="D92" s="3" t="s">
        <v>29</v>
      </c>
      <c r="E92" s="3"/>
      <c r="F92" s="9"/>
      <c r="G92" s="12"/>
      <c r="H92" s="9"/>
      <c r="I92" s="9"/>
      <c r="J92" s="21">
        <f t="shared" si="5"/>
        <v>3935.1</v>
      </c>
      <c r="K92" s="21">
        <f t="shared" si="5"/>
        <v>3935.2</v>
      </c>
      <c r="L92" s="21">
        <f t="shared" si="6"/>
        <v>3935.2</v>
      </c>
      <c r="M92" s="21">
        <f t="shared" si="6"/>
        <v>3935.2</v>
      </c>
      <c r="N92" s="21">
        <f>N97</f>
        <v>3935.2</v>
      </c>
      <c r="O92" s="34" t="s">
        <v>201</v>
      </c>
      <c r="P92" s="37" t="s">
        <v>208</v>
      </c>
      <c r="Q92" s="32" t="s">
        <v>326</v>
      </c>
      <c r="R92" s="53">
        <v>807</v>
      </c>
      <c r="S92" s="31">
        <v>1476</v>
      </c>
      <c r="T92" s="31">
        <v>2146</v>
      </c>
      <c r="U92" s="31">
        <v>2813</v>
      </c>
      <c r="V92" s="31">
        <v>3486</v>
      </c>
    </row>
    <row r="93" spans="1:22" ht="18.75" customHeight="1">
      <c r="A93" s="56"/>
      <c r="B93" s="56"/>
      <c r="C93" s="56"/>
      <c r="D93" s="3" t="s">
        <v>30</v>
      </c>
      <c r="E93" s="3"/>
      <c r="F93" s="9"/>
      <c r="G93" s="12"/>
      <c r="H93" s="9"/>
      <c r="I93" s="9"/>
      <c r="J93" s="21">
        <f t="shared" si="5"/>
        <v>0</v>
      </c>
      <c r="K93" s="21">
        <f t="shared" si="5"/>
        <v>0</v>
      </c>
      <c r="L93" s="21">
        <f t="shared" si="6"/>
        <v>0</v>
      </c>
      <c r="M93" s="21">
        <f t="shared" si="6"/>
        <v>0</v>
      </c>
      <c r="N93" s="21">
        <f>N98</f>
        <v>0</v>
      </c>
      <c r="O93" s="47"/>
      <c r="P93" s="34"/>
      <c r="Q93" s="34"/>
      <c r="R93" s="45"/>
      <c r="S93" s="45"/>
      <c r="T93" s="45"/>
      <c r="U93" s="45"/>
      <c r="V93" s="45"/>
    </row>
    <row r="94" spans="1:22" ht="18.75" customHeight="1">
      <c r="A94" s="56"/>
      <c r="B94" s="56"/>
      <c r="C94" s="56"/>
      <c r="D94" s="3" t="s">
        <v>31</v>
      </c>
      <c r="E94" s="3"/>
      <c r="F94" s="9"/>
      <c r="G94" s="12"/>
      <c r="H94" s="9"/>
      <c r="I94" s="9"/>
      <c r="J94" s="21">
        <f t="shared" si="5"/>
        <v>0</v>
      </c>
      <c r="K94" s="21">
        <f t="shared" si="5"/>
        <v>0</v>
      </c>
      <c r="L94" s="21">
        <f t="shared" si="6"/>
        <v>0</v>
      </c>
      <c r="M94" s="21">
        <f t="shared" si="6"/>
        <v>0</v>
      </c>
      <c r="N94" s="21">
        <f>N99</f>
        <v>0</v>
      </c>
      <c r="O94" s="47"/>
      <c r="P94" s="34"/>
      <c r="Q94" s="34"/>
      <c r="R94" s="45"/>
      <c r="S94" s="45"/>
      <c r="T94" s="45"/>
      <c r="U94" s="45"/>
      <c r="V94" s="45"/>
    </row>
    <row r="95" spans="1:22" ht="15" customHeight="1">
      <c r="A95" s="56" t="s">
        <v>81</v>
      </c>
      <c r="B95" s="56" t="s">
        <v>11</v>
      </c>
      <c r="C95" s="56" t="s">
        <v>83</v>
      </c>
      <c r="D95" s="3" t="s">
        <v>4</v>
      </c>
      <c r="E95" s="3"/>
      <c r="F95" s="9"/>
      <c r="G95" s="12"/>
      <c r="H95" s="9"/>
      <c r="I95" s="9"/>
      <c r="J95" s="21">
        <f>J96+J97+J98+J99</f>
        <v>3974.85</v>
      </c>
      <c r="K95" s="21">
        <f>K96+K97+K98+K99</f>
        <v>3974.95</v>
      </c>
      <c r="L95" s="21">
        <f>L96+L97+L98+L99</f>
        <v>3998.799</v>
      </c>
      <c r="M95" s="21">
        <f>M96+M97+M98+M99</f>
        <v>3998.799</v>
      </c>
      <c r="N95" s="21">
        <f>N96+N97+N98+N99</f>
        <v>3998.799</v>
      </c>
      <c r="O95" s="63" t="s">
        <v>201</v>
      </c>
      <c r="P95" s="66" t="s">
        <v>230</v>
      </c>
      <c r="Q95" s="57" t="s">
        <v>203</v>
      </c>
      <c r="R95" s="55">
        <v>6.812</v>
      </c>
      <c r="S95" s="55">
        <v>10.384</v>
      </c>
      <c r="T95" s="55">
        <v>13.691</v>
      </c>
      <c r="U95" s="55">
        <v>16.866</v>
      </c>
      <c r="V95" s="55">
        <v>19.511</v>
      </c>
    </row>
    <row r="96" spans="1:22" ht="15" customHeight="1">
      <c r="A96" s="56"/>
      <c r="B96" s="56"/>
      <c r="C96" s="56"/>
      <c r="D96" s="3" t="s">
        <v>28</v>
      </c>
      <c r="E96" s="28" t="s">
        <v>60</v>
      </c>
      <c r="F96" s="9">
        <v>932</v>
      </c>
      <c r="G96" s="12">
        <v>412</v>
      </c>
      <c r="H96" s="13" t="s">
        <v>172</v>
      </c>
      <c r="I96" s="9">
        <v>622</v>
      </c>
      <c r="J96" s="21">
        <v>39.75</v>
      </c>
      <c r="K96" s="21">
        <v>39.75</v>
      </c>
      <c r="L96" s="21">
        <v>63.599</v>
      </c>
      <c r="M96" s="21">
        <v>63.599</v>
      </c>
      <c r="N96" s="21">
        <v>63.599</v>
      </c>
      <c r="O96" s="63"/>
      <c r="P96" s="66"/>
      <c r="Q96" s="57"/>
      <c r="R96" s="55"/>
      <c r="S96" s="55"/>
      <c r="T96" s="55"/>
      <c r="U96" s="55"/>
      <c r="V96" s="55"/>
    </row>
    <row r="97" spans="1:22" ht="15" customHeight="1">
      <c r="A97" s="56"/>
      <c r="B97" s="56"/>
      <c r="C97" s="56"/>
      <c r="D97" s="3" t="s">
        <v>29</v>
      </c>
      <c r="E97" s="3"/>
      <c r="F97" s="9"/>
      <c r="G97" s="12"/>
      <c r="H97" s="9"/>
      <c r="I97" s="9"/>
      <c r="J97" s="21">
        <v>3935.1</v>
      </c>
      <c r="K97" s="21">
        <v>3935.2</v>
      </c>
      <c r="L97" s="21">
        <v>3935.2</v>
      </c>
      <c r="M97" s="21">
        <v>3935.2</v>
      </c>
      <c r="N97" s="21">
        <v>3935.2</v>
      </c>
      <c r="O97" s="63"/>
      <c r="P97" s="66"/>
      <c r="Q97" s="57"/>
      <c r="R97" s="55"/>
      <c r="S97" s="55"/>
      <c r="T97" s="55"/>
      <c r="U97" s="55"/>
      <c r="V97" s="55"/>
    </row>
    <row r="98" spans="1:22" ht="15" customHeight="1">
      <c r="A98" s="56"/>
      <c r="B98" s="56"/>
      <c r="C98" s="56"/>
      <c r="D98" s="3" t="s">
        <v>30</v>
      </c>
      <c r="E98" s="3"/>
      <c r="F98" s="9"/>
      <c r="G98" s="12"/>
      <c r="H98" s="9"/>
      <c r="I98" s="9"/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63"/>
      <c r="P98" s="66"/>
      <c r="Q98" s="57"/>
      <c r="R98" s="55"/>
      <c r="S98" s="55"/>
      <c r="T98" s="55"/>
      <c r="U98" s="55"/>
      <c r="V98" s="55"/>
    </row>
    <row r="99" spans="1:22" ht="15" customHeight="1">
      <c r="A99" s="56"/>
      <c r="B99" s="56"/>
      <c r="C99" s="56"/>
      <c r="D99" s="3" t="s">
        <v>31</v>
      </c>
      <c r="E99" s="3"/>
      <c r="F99" s="9"/>
      <c r="G99" s="12"/>
      <c r="H99" s="9"/>
      <c r="I99" s="9"/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63"/>
      <c r="P99" s="66"/>
      <c r="Q99" s="57"/>
      <c r="R99" s="55"/>
      <c r="S99" s="55"/>
      <c r="T99" s="55"/>
      <c r="U99" s="55"/>
      <c r="V99" s="55"/>
    </row>
    <row r="100" spans="1:22" ht="18.75" customHeight="1">
      <c r="A100" s="56" t="s">
        <v>84</v>
      </c>
      <c r="B100" s="56" t="s">
        <v>6</v>
      </c>
      <c r="C100" s="56" t="s">
        <v>86</v>
      </c>
      <c r="D100" s="3" t="s">
        <v>4</v>
      </c>
      <c r="E100" s="3"/>
      <c r="F100" s="9"/>
      <c r="G100" s="12"/>
      <c r="H100" s="9"/>
      <c r="I100" s="9"/>
      <c r="J100" s="21">
        <f>SUM(J101:J104)</f>
        <v>0</v>
      </c>
      <c r="K100" s="21">
        <f>SUM(K101:K104)</f>
        <v>0</v>
      </c>
      <c r="L100" s="21">
        <f>SUM(L101:L104)</f>
        <v>0</v>
      </c>
      <c r="M100" s="21">
        <f>SUM(M101:M104)</f>
        <v>0</v>
      </c>
      <c r="N100" s="21">
        <f>SUM(N101:N104)</f>
        <v>0</v>
      </c>
      <c r="O100" s="63" t="s">
        <v>201</v>
      </c>
      <c r="P100" s="58" t="s">
        <v>231</v>
      </c>
      <c r="Q100" s="63" t="s">
        <v>203</v>
      </c>
      <c r="R100" s="55">
        <v>3</v>
      </c>
      <c r="S100" s="55">
        <v>7</v>
      </c>
      <c r="T100" s="55">
        <v>9</v>
      </c>
      <c r="U100" s="55">
        <v>11</v>
      </c>
      <c r="V100" s="55">
        <v>12</v>
      </c>
    </row>
    <row r="101" spans="1:22" ht="18.75" customHeight="1">
      <c r="A101" s="56"/>
      <c r="B101" s="56"/>
      <c r="C101" s="56"/>
      <c r="D101" s="3" t="s">
        <v>28</v>
      </c>
      <c r="E101" s="28" t="s">
        <v>60</v>
      </c>
      <c r="F101" s="9">
        <v>932</v>
      </c>
      <c r="G101" s="12">
        <v>412</v>
      </c>
      <c r="H101" s="13" t="s">
        <v>173</v>
      </c>
      <c r="I101" s="9"/>
      <c r="J101" s="21">
        <f aca="true" t="shared" si="7" ref="J101:N104">J106</f>
        <v>0</v>
      </c>
      <c r="K101" s="21">
        <f t="shared" si="7"/>
        <v>0</v>
      </c>
      <c r="L101" s="21">
        <f t="shared" si="7"/>
        <v>0</v>
      </c>
      <c r="M101" s="21">
        <f t="shared" si="7"/>
        <v>0</v>
      </c>
      <c r="N101" s="21">
        <f t="shared" si="7"/>
        <v>0</v>
      </c>
      <c r="O101" s="63"/>
      <c r="P101" s="58"/>
      <c r="Q101" s="63"/>
      <c r="R101" s="55"/>
      <c r="S101" s="55"/>
      <c r="T101" s="55"/>
      <c r="U101" s="55"/>
      <c r="V101" s="55"/>
    </row>
    <row r="102" spans="1:22" ht="18.75" customHeight="1">
      <c r="A102" s="56"/>
      <c r="B102" s="56"/>
      <c r="C102" s="56"/>
      <c r="D102" s="3" t="s">
        <v>29</v>
      </c>
      <c r="E102" s="3"/>
      <c r="F102" s="9"/>
      <c r="G102" s="12"/>
      <c r="H102" s="9"/>
      <c r="I102" s="9"/>
      <c r="J102" s="21">
        <f t="shared" si="7"/>
        <v>0</v>
      </c>
      <c r="K102" s="21">
        <f t="shared" si="7"/>
        <v>0</v>
      </c>
      <c r="L102" s="21">
        <f t="shared" si="7"/>
        <v>0</v>
      </c>
      <c r="M102" s="21">
        <f t="shared" si="7"/>
        <v>0</v>
      </c>
      <c r="N102" s="21">
        <f t="shared" si="7"/>
        <v>0</v>
      </c>
      <c r="O102" s="63"/>
      <c r="P102" s="58"/>
      <c r="Q102" s="63"/>
      <c r="R102" s="55"/>
      <c r="S102" s="55"/>
      <c r="T102" s="55"/>
      <c r="U102" s="55"/>
      <c r="V102" s="55"/>
    </row>
    <row r="103" spans="1:22" ht="18.75" customHeight="1">
      <c r="A103" s="56"/>
      <c r="B103" s="56"/>
      <c r="C103" s="56"/>
      <c r="D103" s="3" t="s">
        <v>30</v>
      </c>
      <c r="E103" s="3"/>
      <c r="F103" s="9"/>
      <c r="G103" s="12"/>
      <c r="H103" s="9"/>
      <c r="I103" s="9"/>
      <c r="J103" s="21">
        <f t="shared" si="7"/>
        <v>0</v>
      </c>
      <c r="K103" s="21">
        <f t="shared" si="7"/>
        <v>0</v>
      </c>
      <c r="L103" s="21">
        <f t="shared" si="7"/>
        <v>0</v>
      </c>
      <c r="M103" s="21">
        <f t="shared" si="7"/>
        <v>0</v>
      </c>
      <c r="N103" s="21">
        <f t="shared" si="7"/>
        <v>0</v>
      </c>
      <c r="O103" s="63"/>
      <c r="P103" s="58"/>
      <c r="Q103" s="63"/>
      <c r="R103" s="55"/>
      <c r="S103" s="55"/>
      <c r="T103" s="55"/>
      <c r="U103" s="55"/>
      <c r="V103" s="55"/>
    </row>
    <row r="104" spans="1:22" ht="18.75" customHeight="1">
      <c r="A104" s="56"/>
      <c r="B104" s="56"/>
      <c r="C104" s="56"/>
      <c r="D104" s="3" t="s">
        <v>31</v>
      </c>
      <c r="E104" s="3"/>
      <c r="F104" s="9"/>
      <c r="G104" s="12"/>
      <c r="H104" s="9"/>
      <c r="I104" s="9"/>
      <c r="J104" s="21">
        <f t="shared" si="7"/>
        <v>0</v>
      </c>
      <c r="K104" s="21">
        <f t="shared" si="7"/>
        <v>0</v>
      </c>
      <c r="L104" s="21">
        <f t="shared" si="7"/>
        <v>0</v>
      </c>
      <c r="M104" s="21">
        <f t="shared" si="7"/>
        <v>0</v>
      </c>
      <c r="N104" s="21">
        <f t="shared" si="7"/>
        <v>0</v>
      </c>
      <c r="O104" s="63"/>
      <c r="P104" s="58"/>
      <c r="Q104" s="63"/>
      <c r="R104" s="55"/>
      <c r="S104" s="55"/>
      <c r="T104" s="55"/>
      <c r="U104" s="55"/>
      <c r="V104" s="55"/>
    </row>
    <row r="105" spans="1:22" ht="28.5" customHeight="1">
      <c r="A105" s="56" t="s">
        <v>85</v>
      </c>
      <c r="B105" s="56" t="s">
        <v>11</v>
      </c>
      <c r="C105" s="56" t="s">
        <v>87</v>
      </c>
      <c r="D105" s="3" t="s">
        <v>4</v>
      </c>
      <c r="E105" s="3"/>
      <c r="F105" s="9"/>
      <c r="G105" s="12"/>
      <c r="H105" s="9"/>
      <c r="I105" s="9"/>
      <c r="J105" s="21">
        <f>J106+J107+J108+J109</f>
        <v>0</v>
      </c>
      <c r="K105" s="21">
        <f>K106+K107+K108+K109</f>
        <v>0</v>
      </c>
      <c r="L105" s="21">
        <f>L106+L107+L108+L109</f>
        <v>0</v>
      </c>
      <c r="M105" s="21">
        <f>M106+M107+M108+M109</f>
        <v>0</v>
      </c>
      <c r="N105" s="21">
        <f>N106+N107+N108+N109</f>
        <v>0</v>
      </c>
      <c r="O105" s="57" t="s">
        <v>201</v>
      </c>
      <c r="P105" s="57"/>
      <c r="Q105" s="57"/>
      <c r="R105" s="55"/>
      <c r="S105" s="55"/>
      <c r="T105" s="55"/>
      <c r="U105" s="55"/>
      <c r="V105" s="55"/>
    </row>
    <row r="106" spans="1:22" ht="28.5" customHeight="1">
      <c r="A106" s="56"/>
      <c r="B106" s="56"/>
      <c r="C106" s="56"/>
      <c r="D106" s="3" t="s">
        <v>28</v>
      </c>
      <c r="E106" s="28"/>
      <c r="F106" s="9"/>
      <c r="G106" s="12"/>
      <c r="H106" s="13"/>
      <c r="I106" s="9"/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57"/>
      <c r="P106" s="57"/>
      <c r="Q106" s="57"/>
      <c r="R106" s="55"/>
      <c r="S106" s="55"/>
      <c r="T106" s="55"/>
      <c r="U106" s="55"/>
      <c r="V106" s="55"/>
    </row>
    <row r="107" spans="1:22" ht="28.5" customHeight="1">
      <c r="A107" s="56"/>
      <c r="B107" s="56"/>
      <c r="C107" s="56"/>
      <c r="D107" s="3" t="s">
        <v>29</v>
      </c>
      <c r="E107" s="3"/>
      <c r="F107" s="9"/>
      <c r="G107" s="12"/>
      <c r="H107" s="9"/>
      <c r="I107" s="9"/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57"/>
      <c r="P107" s="57"/>
      <c r="Q107" s="57"/>
      <c r="R107" s="55"/>
      <c r="S107" s="55"/>
      <c r="T107" s="55"/>
      <c r="U107" s="55"/>
      <c r="V107" s="55"/>
    </row>
    <row r="108" spans="1:22" ht="28.5" customHeight="1">
      <c r="A108" s="56"/>
      <c r="B108" s="56"/>
      <c r="C108" s="56"/>
      <c r="D108" s="3" t="s">
        <v>30</v>
      </c>
      <c r="E108" s="3"/>
      <c r="F108" s="9"/>
      <c r="G108" s="12"/>
      <c r="H108" s="9"/>
      <c r="I108" s="9"/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57"/>
      <c r="P108" s="57"/>
      <c r="Q108" s="57"/>
      <c r="R108" s="55"/>
      <c r="S108" s="55"/>
      <c r="T108" s="55"/>
      <c r="U108" s="55"/>
      <c r="V108" s="55"/>
    </row>
    <row r="109" spans="1:22" ht="28.5" customHeight="1">
      <c r="A109" s="56"/>
      <c r="B109" s="56"/>
      <c r="C109" s="56"/>
      <c r="D109" s="3" t="s">
        <v>31</v>
      </c>
      <c r="E109" s="3"/>
      <c r="F109" s="9"/>
      <c r="G109" s="12"/>
      <c r="H109" s="9"/>
      <c r="I109" s="9"/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57"/>
      <c r="P109" s="57"/>
      <c r="Q109" s="57"/>
      <c r="R109" s="55"/>
      <c r="S109" s="55"/>
      <c r="T109" s="55"/>
      <c r="U109" s="55"/>
      <c r="V109" s="55"/>
    </row>
    <row r="110" spans="1:22" ht="28.5" customHeight="1">
      <c r="A110" s="56" t="s">
        <v>284</v>
      </c>
      <c r="B110" s="56" t="s">
        <v>11</v>
      </c>
      <c r="C110" s="56" t="s">
        <v>286</v>
      </c>
      <c r="D110" s="3" t="s">
        <v>4</v>
      </c>
      <c r="E110" s="3"/>
      <c r="F110" s="9"/>
      <c r="G110" s="12"/>
      <c r="H110" s="9"/>
      <c r="I110" s="9"/>
      <c r="J110" s="21">
        <f>J111+J112+J113+J114</f>
        <v>0</v>
      </c>
      <c r="K110" s="21">
        <f>K111+K112+K113+K114</f>
        <v>0</v>
      </c>
      <c r="L110" s="21">
        <f>L111+L112+L113+L114</f>
        <v>0</v>
      </c>
      <c r="M110" s="21">
        <f>M111+M112+M113+M114</f>
        <v>0</v>
      </c>
      <c r="N110" s="21">
        <f>N111+N112+N113+N114</f>
        <v>0</v>
      </c>
      <c r="O110" s="57" t="s">
        <v>201</v>
      </c>
      <c r="P110" s="58" t="s">
        <v>288</v>
      </c>
      <c r="Q110" s="57" t="s">
        <v>212</v>
      </c>
      <c r="R110" s="55">
        <v>2.4</v>
      </c>
      <c r="S110" s="55">
        <v>2.5</v>
      </c>
      <c r="T110" s="55">
        <v>2.6</v>
      </c>
      <c r="U110" s="55">
        <v>2.6</v>
      </c>
      <c r="V110" s="55">
        <v>2.7</v>
      </c>
    </row>
    <row r="111" spans="1:22" ht="28.5" customHeight="1">
      <c r="A111" s="56"/>
      <c r="B111" s="56"/>
      <c r="C111" s="56"/>
      <c r="D111" s="3" t="s">
        <v>28</v>
      </c>
      <c r="E111" s="41"/>
      <c r="F111" s="9"/>
      <c r="G111" s="12"/>
      <c r="H111" s="13"/>
      <c r="I111" s="9"/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57"/>
      <c r="P111" s="58"/>
      <c r="Q111" s="57"/>
      <c r="R111" s="55"/>
      <c r="S111" s="55"/>
      <c r="T111" s="55"/>
      <c r="U111" s="55"/>
      <c r="V111" s="55"/>
    </row>
    <row r="112" spans="1:22" ht="28.5" customHeight="1">
      <c r="A112" s="56"/>
      <c r="B112" s="56"/>
      <c r="C112" s="56"/>
      <c r="D112" s="3" t="s">
        <v>29</v>
      </c>
      <c r="E112" s="3"/>
      <c r="F112" s="9"/>
      <c r="G112" s="12"/>
      <c r="H112" s="9"/>
      <c r="I112" s="9"/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57"/>
      <c r="P112" s="58"/>
      <c r="Q112" s="57"/>
      <c r="R112" s="55"/>
      <c r="S112" s="55"/>
      <c r="T112" s="55"/>
      <c r="U112" s="55"/>
      <c r="V112" s="55"/>
    </row>
    <row r="113" spans="1:22" ht="28.5" customHeight="1">
      <c r="A113" s="56"/>
      <c r="B113" s="56"/>
      <c r="C113" s="56"/>
      <c r="D113" s="3" t="s">
        <v>30</v>
      </c>
      <c r="E113" s="3"/>
      <c r="F113" s="9"/>
      <c r="G113" s="12"/>
      <c r="H113" s="9"/>
      <c r="I113" s="9"/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57"/>
      <c r="P113" s="58"/>
      <c r="Q113" s="57"/>
      <c r="R113" s="55"/>
      <c r="S113" s="55"/>
      <c r="T113" s="55"/>
      <c r="U113" s="55"/>
      <c r="V113" s="55"/>
    </row>
    <row r="114" spans="1:22" ht="28.5" customHeight="1">
      <c r="A114" s="56"/>
      <c r="B114" s="56"/>
      <c r="C114" s="56"/>
      <c r="D114" s="3" t="s">
        <v>31</v>
      </c>
      <c r="E114" s="3"/>
      <c r="F114" s="9"/>
      <c r="G114" s="12"/>
      <c r="H114" s="9"/>
      <c r="I114" s="9"/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57"/>
      <c r="P114" s="58"/>
      <c r="Q114" s="57"/>
      <c r="R114" s="55"/>
      <c r="S114" s="55"/>
      <c r="T114" s="55"/>
      <c r="U114" s="55"/>
      <c r="V114" s="55"/>
    </row>
    <row r="115" spans="1:22" ht="28.5" customHeight="1">
      <c r="A115" s="56" t="s">
        <v>285</v>
      </c>
      <c r="B115" s="56" t="s">
        <v>11</v>
      </c>
      <c r="C115" s="56" t="s">
        <v>287</v>
      </c>
      <c r="D115" s="3" t="s">
        <v>4</v>
      </c>
      <c r="E115" s="3"/>
      <c r="F115" s="9"/>
      <c r="G115" s="12"/>
      <c r="H115" s="9"/>
      <c r="I115" s="9"/>
      <c r="J115" s="21">
        <f>J116+J117+J118+J119</f>
        <v>0</v>
      </c>
      <c r="K115" s="21">
        <f>K116+K117+K118+K119</f>
        <v>0</v>
      </c>
      <c r="L115" s="21">
        <f>L116+L117+L118+L119</f>
        <v>0</v>
      </c>
      <c r="M115" s="21">
        <f>M116+M117+M118+M119</f>
        <v>0</v>
      </c>
      <c r="N115" s="21">
        <f>N116+N117+N118+N119</f>
        <v>0</v>
      </c>
      <c r="O115" s="57" t="s">
        <v>201</v>
      </c>
      <c r="P115" s="58" t="s">
        <v>289</v>
      </c>
      <c r="Q115" s="57" t="s">
        <v>212</v>
      </c>
      <c r="R115" s="55">
        <v>2.4</v>
      </c>
      <c r="S115" s="55">
        <v>2.5</v>
      </c>
      <c r="T115" s="55">
        <v>2.6</v>
      </c>
      <c r="U115" s="55">
        <v>2.6</v>
      </c>
      <c r="V115" s="55">
        <v>2.7</v>
      </c>
    </row>
    <row r="116" spans="1:22" ht="28.5" customHeight="1">
      <c r="A116" s="56"/>
      <c r="B116" s="56"/>
      <c r="C116" s="56"/>
      <c r="D116" s="3" t="s">
        <v>28</v>
      </c>
      <c r="E116" s="41"/>
      <c r="F116" s="9"/>
      <c r="G116" s="12"/>
      <c r="H116" s="13"/>
      <c r="I116" s="9"/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57"/>
      <c r="P116" s="58"/>
      <c r="Q116" s="57"/>
      <c r="R116" s="55"/>
      <c r="S116" s="55"/>
      <c r="T116" s="55"/>
      <c r="U116" s="55"/>
      <c r="V116" s="55"/>
    </row>
    <row r="117" spans="1:22" ht="28.5" customHeight="1">
      <c r="A117" s="56"/>
      <c r="B117" s="56"/>
      <c r="C117" s="56"/>
      <c r="D117" s="3" t="s">
        <v>29</v>
      </c>
      <c r="E117" s="3"/>
      <c r="F117" s="9"/>
      <c r="G117" s="12"/>
      <c r="H117" s="9"/>
      <c r="I117" s="9"/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57"/>
      <c r="P117" s="58"/>
      <c r="Q117" s="57"/>
      <c r="R117" s="55"/>
      <c r="S117" s="55"/>
      <c r="T117" s="55"/>
      <c r="U117" s="55"/>
      <c r="V117" s="55"/>
    </row>
    <row r="118" spans="1:22" ht="28.5" customHeight="1">
      <c r="A118" s="56"/>
      <c r="B118" s="56"/>
      <c r="C118" s="56"/>
      <c r="D118" s="3" t="s">
        <v>30</v>
      </c>
      <c r="E118" s="3"/>
      <c r="F118" s="9"/>
      <c r="G118" s="12"/>
      <c r="H118" s="9"/>
      <c r="I118" s="9"/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57"/>
      <c r="P118" s="58"/>
      <c r="Q118" s="57"/>
      <c r="R118" s="55"/>
      <c r="S118" s="55"/>
      <c r="T118" s="55"/>
      <c r="U118" s="55"/>
      <c r="V118" s="55"/>
    </row>
    <row r="119" spans="1:22" ht="28.5" customHeight="1">
      <c r="A119" s="56"/>
      <c r="B119" s="56"/>
      <c r="C119" s="56"/>
      <c r="D119" s="3" t="s">
        <v>31</v>
      </c>
      <c r="E119" s="3"/>
      <c r="F119" s="9"/>
      <c r="G119" s="12"/>
      <c r="H119" s="9"/>
      <c r="I119" s="9"/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57"/>
      <c r="P119" s="58"/>
      <c r="Q119" s="57"/>
      <c r="R119" s="55"/>
      <c r="S119" s="55"/>
      <c r="T119" s="55"/>
      <c r="U119" s="55"/>
      <c r="V119" s="55"/>
    </row>
    <row r="120" spans="1:22" ht="18" customHeight="1">
      <c r="A120" s="56" t="s">
        <v>88</v>
      </c>
      <c r="B120" s="56" t="s">
        <v>6</v>
      </c>
      <c r="C120" s="56" t="s">
        <v>131</v>
      </c>
      <c r="D120" s="3" t="s">
        <v>4</v>
      </c>
      <c r="E120" s="3"/>
      <c r="F120" s="9"/>
      <c r="G120" s="12"/>
      <c r="H120" s="9"/>
      <c r="I120" s="9"/>
      <c r="J120" s="21">
        <f>J121+J122+J123+J124</f>
        <v>21257.327989999998</v>
      </c>
      <c r="K120" s="21">
        <f>K121+K122+K123+K124</f>
        <v>21257.327989999998</v>
      </c>
      <c r="L120" s="21">
        <f>L121+L122+L123+L124</f>
        <v>21257.29499</v>
      </c>
      <c r="M120" s="21">
        <f>M121+M122+M123+M124</f>
        <v>22569.20799</v>
      </c>
      <c r="N120" s="21">
        <f>N121+N122+N123+N124</f>
        <v>22569.20799</v>
      </c>
      <c r="O120" s="57" t="s">
        <v>201</v>
      </c>
      <c r="P120" s="67" t="s">
        <v>302</v>
      </c>
      <c r="Q120" s="63" t="s">
        <v>205</v>
      </c>
      <c r="R120" s="55">
        <v>20</v>
      </c>
      <c r="S120" s="55">
        <v>20</v>
      </c>
      <c r="T120" s="55">
        <v>20</v>
      </c>
      <c r="U120" s="55">
        <v>20</v>
      </c>
      <c r="V120" s="55">
        <v>20</v>
      </c>
    </row>
    <row r="121" spans="1:22" ht="18" customHeight="1">
      <c r="A121" s="56"/>
      <c r="B121" s="56"/>
      <c r="C121" s="56"/>
      <c r="D121" s="3" t="s">
        <v>28</v>
      </c>
      <c r="E121" s="28" t="s">
        <v>60</v>
      </c>
      <c r="F121" s="9">
        <v>932</v>
      </c>
      <c r="G121" s="12">
        <v>412</v>
      </c>
      <c r="H121" s="13">
        <v>3520500000</v>
      </c>
      <c r="I121" s="9"/>
      <c r="J121" s="21">
        <f>J126+J133</f>
        <v>21257.327989999998</v>
      </c>
      <c r="K121" s="21">
        <f>K126+K133</f>
        <v>21257.327989999998</v>
      </c>
      <c r="L121" s="21">
        <f>L126+L133</f>
        <v>21257.29499</v>
      </c>
      <c r="M121" s="21">
        <f>M126+M133</f>
        <v>22569.20799</v>
      </c>
      <c r="N121" s="21">
        <f>N126+N133</f>
        <v>22569.20799</v>
      </c>
      <c r="O121" s="57"/>
      <c r="P121" s="67"/>
      <c r="Q121" s="63"/>
      <c r="R121" s="55"/>
      <c r="S121" s="55"/>
      <c r="T121" s="55"/>
      <c r="U121" s="55"/>
      <c r="V121" s="55"/>
    </row>
    <row r="122" spans="1:22" ht="18" customHeight="1">
      <c r="A122" s="56"/>
      <c r="B122" s="56"/>
      <c r="C122" s="56"/>
      <c r="D122" s="3" t="s">
        <v>29</v>
      </c>
      <c r="E122" s="3"/>
      <c r="F122" s="9"/>
      <c r="G122" s="12"/>
      <c r="H122" s="9"/>
      <c r="I122" s="9"/>
      <c r="J122" s="21">
        <f aca="true" t="shared" si="8" ref="J122:N124">J129+J134</f>
        <v>0</v>
      </c>
      <c r="K122" s="21">
        <f t="shared" si="8"/>
        <v>0</v>
      </c>
      <c r="L122" s="21">
        <f t="shared" si="8"/>
        <v>0</v>
      </c>
      <c r="M122" s="21">
        <f t="shared" si="8"/>
        <v>0</v>
      </c>
      <c r="N122" s="21">
        <f t="shared" si="8"/>
        <v>0</v>
      </c>
      <c r="O122" s="57"/>
      <c r="P122" s="67"/>
      <c r="Q122" s="63"/>
      <c r="R122" s="55"/>
      <c r="S122" s="55"/>
      <c r="T122" s="55"/>
      <c r="U122" s="55"/>
      <c r="V122" s="55"/>
    </row>
    <row r="123" spans="1:22" ht="18" customHeight="1">
      <c r="A123" s="56"/>
      <c r="B123" s="56"/>
      <c r="C123" s="56"/>
      <c r="D123" s="3" t="s">
        <v>30</v>
      </c>
      <c r="E123" s="3"/>
      <c r="F123" s="9"/>
      <c r="G123" s="12"/>
      <c r="H123" s="9"/>
      <c r="I123" s="9"/>
      <c r="J123" s="21">
        <f t="shared" si="8"/>
        <v>0</v>
      </c>
      <c r="K123" s="21">
        <f t="shared" si="8"/>
        <v>0</v>
      </c>
      <c r="L123" s="21">
        <f t="shared" si="8"/>
        <v>0</v>
      </c>
      <c r="M123" s="21">
        <f t="shared" si="8"/>
        <v>0</v>
      </c>
      <c r="N123" s="21">
        <f t="shared" si="8"/>
        <v>0</v>
      </c>
      <c r="O123" s="57"/>
      <c r="P123" s="67"/>
      <c r="Q123" s="63"/>
      <c r="R123" s="55"/>
      <c r="S123" s="55"/>
      <c r="T123" s="55"/>
      <c r="U123" s="55"/>
      <c r="V123" s="55"/>
    </row>
    <row r="124" spans="1:22" ht="18" customHeight="1">
      <c r="A124" s="56"/>
      <c r="B124" s="56"/>
      <c r="C124" s="56"/>
      <c r="D124" s="3" t="s">
        <v>31</v>
      </c>
      <c r="E124" s="3"/>
      <c r="F124" s="9"/>
      <c r="G124" s="12"/>
      <c r="H124" s="9"/>
      <c r="I124" s="9"/>
      <c r="J124" s="21">
        <f t="shared" si="8"/>
        <v>0</v>
      </c>
      <c r="K124" s="21">
        <f t="shared" si="8"/>
        <v>0</v>
      </c>
      <c r="L124" s="21">
        <f t="shared" si="8"/>
        <v>0</v>
      </c>
      <c r="M124" s="21">
        <f t="shared" si="8"/>
        <v>0</v>
      </c>
      <c r="N124" s="21">
        <f t="shared" si="8"/>
        <v>0</v>
      </c>
      <c r="O124" s="57"/>
      <c r="P124" s="67"/>
      <c r="Q124" s="63"/>
      <c r="R124" s="55"/>
      <c r="S124" s="55"/>
      <c r="T124" s="55"/>
      <c r="U124" s="55"/>
      <c r="V124" s="55"/>
    </row>
    <row r="125" spans="1:22" ht="18" customHeight="1">
      <c r="A125" s="56" t="s">
        <v>89</v>
      </c>
      <c r="B125" s="56" t="s">
        <v>11</v>
      </c>
      <c r="C125" s="56" t="s">
        <v>19</v>
      </c>
      <c r="D125" s="3" t="s">
        <v>4</v>
      </c>
      <c r="E125" s="3"/>
      <c r="F125" s="9"/>
      <c r="G125" s="12"/>
      <c r="H125" s="9"/>
      <c r="I125" s="9"/>
      <c r="J125" s="21">
        <f>J126+J129+J130+J131</f>
        <v>21257.327989999998</v>
      </c>
      <c r="K125" s="21">
        <f>K126+K129+K130+K131</f>
        <v>21257.327989999998</v>
      </c>
      <c r="L125" s="21">
        <f>L126+L129+L130+L131</f>
        <v>21257.29499</v>
      </c>
      <c r="M125" s="21">
        <f>M126+M129+M130+M131</f>
        <v>22569.20799</v>
      </c>
      <c r="N125" s="21">
        <f>N126+N129+N130+N131</f>
        <v>22569.20799</v>
      </c>
      <c r="O125" s="63" t="s">
        <v>201</v>
      </c>
      <c r="P125" s="67" t="s">
        <v>232</v>
      </c>
      <c r="Q125" s="63" t="s">
        <v>212</v>
      </c>
      <c r="R125" s="55">
        <v>90</v>
      </c>
      <c r="S125" s="55">
        <v>90</v>
      </c>
      <c r="T125" s="55">
        <v>90</v>
      </c>
      <c r="U125" s="55">
        <v>90</v>
      </c>
      <c r="V125" s="55">
        <v>90</v>
      </c>
    </row>
    <row r="126" spans="1:22" ht="18" customHeight="1">
      <c r="A126" s="56"/>
      <c r="B126" s="56"/>
      <c r="C126" s="56"/>
      <c r="D126" s="3" t="s">
        <v>28</v>
      </c>
      <c r="E126" s="28"/>
      <c r="F126" s="9"/>
      <c r="G126" s="12"/>
      <c r="H126" s="13"/>
      <c r="I126" s="13"/>
      <c r="J126" s="21">
        <f>J127+J128</f>
        <v>21257.327989999998</v>
      </c>
      <c r="K126" s="21">
        <f>K127+K128</f>
        <v>21257.327989999998</v>
      </c>
      <c r="L126" s="21">
        <f>L127+L128</f>
        <v>21257.29499</v>
      </c>
      <c r="M126" s="21">
        <f>M127+M128</f>
        <v>22569.20799</v>
      </c>
      <c r="N126" s="21">
        <f>N127+N128</f>
        <v>22569.20799</v>
      </c>
      <c r="O126" s="63"/>
      <c r="P126" s="67"/>
      <c r="Q126" s="63"/>
      <c r="R126" s="55"/>
      <c r="S126" s="55"/>
      <c r="T126" s="55"/>
      <c r="U126" s="55"/>
      <c r="V126" s="55"/>
    </row>
    <row r="127" spans="1:22" ht="27.75" customHeight="1">
      <c r="A127" s="56"/>
      <c r="B127" s="56"/>
      <c r="C127" s="56"/>
      <c r="D127" s="3"/>
      <c r="E127" s="28" t="s">
        <v>60</v>
      </c>
      <c r="F127" s="9">
        <v>932</v>
      </c>
      <c r="G127" s="12">
        <v>412</v>
      </c>
      <c r="H127" s="13">
        <v>3520521010</v>
      </c>
      <c r="I127" s="13">
        <v>621</v>
      </c>
      <c r="J127" s="21">
        <f>17234.02-688.79201</f>
        <v>16545.22799</v>
      </c>
      <c r="K127" s="21">
        <f>17234.02-688.79201</f>
        <v>16545.22799</v>
      </c>
      <c r="L127" s="21">
        <f>17234.02-688.79201</f>
        <v>16545.22799</v>
      </c>
      <c r="M127" s="21">
        <f>17234.02-688.79201</f>
        <v>16545.22799</v>
      </c>
      <c r="N127" s="21">
        <f>17234.02-688.79201</f>
        <v>16545.22799</v>
      </c>
      <c r="O127" s="63"/>
      <c r="P127" s="67"/>
      <c r="Q127" s="63"/>
      <c r="R127" s="55"/>
      <c r="S127" s="55"/>
      <c r="T127" s="55"/>
      <c r="U127" s="55"/>
      <c r="V127" s="55"/>
    </row>
    <row r="128" spans="1:22" ht="27.75" customHeight="1">
      <c r="A128" s="56"/>
      <c r="B128" s="56"/>
      <c r="C128" s="56"/>
      <c r="D128" s="3"/>
      <c r="E128" s="28" t="s">
        <v>60</v>
      </c>
      <c r="F128" s="9">
        <v>932</v>
      </c>
      <c r="G128" s="12">
        <v>412</v>
      </c>
      <c r="H128" s="13">
        <v>3520521010</v>
      </c>
      <c r="I128" s="13">
        <v>621</v>
      </c>
      <c r="J128" s="21">
        <v>4712.1</v>
      </c>
      <c r="K128" s="21">
        <v>4712.1</v>
      </c>
      <c r="L128" s="21">
        <v>4712.067</v>
      </c>
      <c r="M128" s="21">
        <v>6023.98</v>
      </c>
      <c r="N128" s="21">
        <v>6023.98</v>
      </c>
      <c r="O128" s="63"/>
      <c r="P128" s="67"/>
      <c r="Q128" s="63"/>
      <c r="R128" s="55"/>
      <c r="S128" s="55"/>
      <c r="T128" s="55"/>
      <c r="U128" s="55"/>
      <c r="V128" s="55"/>
    </row>
    <row r="129" spans="1:22" ht="27.75" customHeight="1">
      <c r="A129" s="56"/>
      <c r="B129" s="56"/>
      <c r="C129" s="56"/>
      <c r="D129" s="3" t="s">
        <v>29</v>
      </c>
      <c r="E129" s="3"/>
      <c r="F129" s="9"/>
      <c r="G129" s="12"/>
      <c r="H129" s="9"/>
      <c r="I129" s="9"/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63"/>
      <c r="P129" s="67"/>
      <c r="Q129" s="63"/>
      <c r="R129" s="55"/>
      <c r="S129" s="55"/>
      <c r="T129" s="55"/>
      <c r="U129" s="55"/>
      <c r="V129" s="55"/>
    </row>
    <row r="130" spans="1:22" ht="27.75" customHeight="1">
      <c r="A130" s="56"/>
      <c r="B130" s="56"/>
      <c r="C130" s="56"/>
      <c r="D130" s="3" t="s">
        <v>30</v>
      </c>
      <c r="E130" s="3"/>
      <c r="F130" s="9"/>
      <c r="G130" s="12"/>
      <c r="H130" s="9"/>
      <c r="I130" s="9"/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63"/>
      <c r="P130" s="67"/>
      <c r="Q130" s="63"/>
      <c r="R130" s="55"/>
      <c r="S130" s="55"/>
      <c r="T130" s="55"/>
      <c r="U130" s="55"/>
      <c r="V130" s="55"/>
    </row>
    <row r="131" spans="1:22" ht="27.75" customHeight="1">
      <c r="A131" s="56"/>
      <c r="B131" s="56"/>
      <c r="C131" s="56"/>
      <c r="D131" s="3" t="s">
        <v>31</v>
      </c>
      <c r="E131" s="3"/>
      <c r="F131" s="9"/>
      <c r="G131" s="12"/>
      <c r="H131" s="9"/>
      <c r="I131" s="9"/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63"/>
      <c r="P131" s="67"/>
      <c r="Q131" s="63"/>
      <c r="R131" s="55"/>
      <c r="S131" s="55"/>
      <c r="T131" s="55"/>
      <c r="U131" s="55"/>
      <c r="V131" s="55"/>
    </row>
    <row r="132" spans="1:22" ht="28.5" customHeight="1">
      <c r="A132" s="56" t="s">
        <v>90</v>
      </c>
      <c r="B132" s="56" t="s">
        <v>11</v>
      </c>
      <c r="C132" s="56" t="s">
        <v>317</v>
      </c>
      <c r="D132" s="3" t="s">
        <v>4</v>
      </c>
      <c r="E132" s="3"/>
      <c r="F132" s="9"/>
      <c r="G132" s="12"/>
      <c r="H132" s="9"/>
      <c r="I132" s="9"/>
      <c r="J132" s="21">
        <f>J133+J134+J135+J136</f>
        <v>0</v>
      </c>
      <c r="K132" s="21">
        <f>K133+K134+K135+K136</f>
        <v>0</v>
      </c>
      <c r="L132" s="21">
        <f>L133+L134+L135+L136</f>
        <v>0</v>
      </c>
      <c r="M132" s="21">
        <f>M133+M134+M135+M136</f>
        <v>0</v>
      </c>
      <c r="N132" s="21">
        <f>N133+N134+N135+N136</f>
        <v>0</v>
      </c>
      <c r="O132" s="63" t="s">
        <v>201</v>
      </c>
      <c r="P132" s="67" t="s">
        <v>233</v>
      </c>
      <c r="Q132" s="63" t="s">
        <v>205</v>
      </c>
      <c r="R132" s="55">
        <v>10</v>
      </c>
      <c r="S132" s="55">
        <v>10</v>
      </c>
      <c r="T132" s="55">
        <v>12</v>
      </c>
      <c r="U132" s="55">
        <v>12</v>
      </c>
      <c r="V132" s="55">
        <v>15</v>
      </c>
    </row>
    <row r="133" spans="1:22" ht="28.5" customHeight="1">
      <c r="A133" s="56"/>
      <c r="B133" s="56"/>
      <c r="C133" s="56"/>
      <c r="D133" s="3" t="s">
        <v>28</v>
      </c>
      <c r="E133" s="28" t="s">
        <v>60</v>
      </c>
      <c r="F133" s="9">
        <v>932</v>
      </c>
      <c r="G133" s="12">
        <v>412</v>
      </c>
      <c r="H133" s="13">
        <v>3520562330</v>
      </c>
      <c r="I133" s="13"/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63"/>
      <c r="P133" s="67"/>
      <c r="Q133" s="63"/>
      <c r="R133" s="55"/>
      <c r="S133" s="55"/>
      <c r="T133" s="55"/>
      <c r="U133" s="55"/>
      <c r="V133" s="55"/>
    </row>
    <row r="134" spans="1:22" ht="28.5" customHeight="1">
      <c r="A134" s="56"/>
      <c r="B134" s="56"/>
      <c r="C134" s="56"/>
      <c r="D134" s="3" t="s">
        <v>29</v>
      </c>
      <c r="E134" s="3"/>
      <c r="F134" s="9"/>
      <c r="G134" s="12"/>
      <c r="H134" s="9"/>
      <c r="I134" s="9"/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63"/>
      <c r="P134" s="67"/>
      <c r="Q134" s="63"/>
      <c r="R134" s="55"/>
      <c r="S134" s="55"/>
      <c r="T134" s="55"/>
      <c r="U134" s="55"/>
      <c r="V134" s="55"/>
    </row>
    <row r="135" spans="1:22" ht="28.5" customHeight="1">
      <c r="A135" s="56"/>
      <c r="B135" s="56"/>
      <c r="C135" s="56"/>
      <c r="D135" s="3" t="s">
        <v>30</v>
      </c>
      <c r="E135" s="3"/>
      <c r="F135" s="9"/>
      <c r="G135" s="12"/>
      <c r="H135" s="9"/>
      <c r="I135" s="9"/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63"/>
      <c r="P135" s="67"/>
      <c r="Q135" s="63"/>
      <c r="R135" s="55"/>
      <c r="S135" s="55"/>
      <c r="T135" s="55"/>
      <c r="U135" s="55"/>
      <c r="V135" s="55"/>
    </row>
    <row r="136" spans="1:22" ht="28.5" customHeight="1">
      <c r="A136" s="56"/>
      <c r="B136" s="56"/>
      <c r="C136" s="56"/>
      <c r="D136" s="3" t="s">
        <v>31</v>
      </c>
      <c r="E136" s="3"/>
      <c r="F136" s="9"/>
      <c r="G136" s="12"/>
      <c r="H136" s="9"/>
      <c r="I136" s="9"/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63"/>
      <c r="P136" s="67"/>
      <c r="Q136" s="63"/>
      <c r="R136" s="55"/>
      <c r="S136" s="55"/>
      <c r="T136" s="55"/>
      <c r="U136" s="55"/>
      <c r="V136" s="55"/>
    </row>
    <row r="137" spans="1:22" ht="28.5" customHeight="1">
      <c r="A137" s="56" t="s">
        <v>93</v>
      </c>
      <c r="B137" s="56" t="s">
        <v>6</v>
      </c>
      <c r="C137" s="56" t="s">
        <v>132</v>
      </c>
      <c r="D137" s="3" t="s">
        <v>4</v>
      </c>
      <c r="E137" s="3"/>
      <c r="F137" s="9"/>
      <c r="G137" s="12"/>
      <c r="H137" s="9"/>
      <c r="I137" s="9"/>
      <c r="J137" s="21">
        <f>J138+J139+J140+J141</f>
        <v>58143.57383999999</v>
      </c>
      <c r="K137" s="21">
        <f>K138+K139+K140+K141</f>
        <v>57236.633839999995</v>
      </c>
      <c r="L137" s="21">
        <f>L138+L139+L140+L141</f>
        <v>58737.04973999999</v>
      </c>
      <c r="M137" s="21">
        <f>M138+M139+M140+M141</f>
        <v>58737.04973999999</v>
      </c>
      <c r="N137" s="21">
        <f>N138+N139+N140+N141</f>
        <v>58737.04973999999</v>
      </c>
      <c r="O137" s="57" t="s">
        <v>201</v>
      </c>
      <c r="P137" s="61" t="s">
        <v>307</v>
      </c>
      <c r="Q137" s="57" t="s">
        <v>205</v>
      </c>
      <c r="R137" s="68">
        <v>80</v>
      </c>
      <c r="S137" s="68">
        <v>85</v>
      </c>
      <c r="T137" s="68">
        <v>90</v>
      </c>
      <c r="U137" s="68">
        <v>95</v>
      </c>
      <c r="V137" s="68">
        <v>95</v>
      </c>
    </row>
    <row r="138" spans="1:22" ht="28.5" customHeight="1">
      <c r="A138" s="56"/>
      <c r="B138" s="56"/>
      <c r="C138" s="56"/>
      <c r="D138" s="3" t="s">
        <v>28</v>
      </c>
      <c r="E138" s="28" t="s">
        <v>60</v>
      </c>
      <c r="F138" s="9">
        <v>932</v>
      </c>
      <c r="G138" s="12">
        <v>412</v>
      </c>
      <c r="H138" s="13">
        <v>3520600000</v>
      </c>
      <c r="I138" s="9"/>
      <c r="J138" s="21">
        <f>J143</f>
        <v>58143.57383999999</v>
      </c>
      <c r="K138" s="21">
        <f>K143</f>
        <v>57236.633839999995</v>
      </c>
      <c r="L138" s="21">
        <f>L143</f>
        <v>58737.04973999999</v>
      </c>
      <c r="M138" s="21">
        <f>M143</f>
        <v>58737.04973999999</v>
      </c>
      <c r="N138" s="21">
        <f>N143</f>
        <v>58737.04973999999</v>
      </c>
      <c r="O138" s="57"/>
      <c r="P138" s="61"/>
      <c r="Q138" s="57"/>
      <c r="R138" s="68"/>
      <c r="S138" s="68"/>
      <c r="T138" s="68"/>
      <c r="U138" s="68"/>
      <c r="V138" s="68"/>
    </row>
    <row r="139" spans="1:22" ht="28.5" customHeight="1">
      <c r="A139" s="56"/>
      <c r="B139" s="56"/>
      <c r="C139" s="56"/>
      <c r="D139" s="3" t="s">
        <v>29</v>
      </c>
      <c r="E139" s="3"/>
      <c r="F139" s="9"/>
      <c r="G139" s="12"/>
      <c r="H139" s="9"/>
      <c r="I139" s="9"/>
      <c r="J139" s="21">
        <f aca="true" t="shared" si="9" ref="J139:N141">J146</f>
        <v>0</v>
      </c>
      <c r="K139" s="21">
        <f t="shared" si="9"/>
        <v>0</v>
      </c>
      <c r="L139" s="21">
        <f t="shared" si="9"/>
        <v>0</v>
      </c>
      <c r="M139" s="21">
        <f t="shared" si="9"/>
        <v>0</v>
      </c>
      <c r="N139" s="21">
        <f t="shared" si="9"/>
        <v>0</v>
      </c>
      <c r="O139" s="57"/>
      <c r="P139" s="61"/>
      <c r="Q139" s="57"/>
      <c r="R139" s="68"/>
      <c r="S139" s="68"/>
      <c r="T139" s="68"/>
      <c r="U139" s="68"/>
      <c r="V139" s="68"/>
    </row>
    <row r="140" spans="1:22" ht="28.5" customHeight="1">
      <c r="A140" s="56"/>
      <c r="B140" s="56"/>
      <c r="C140" s="56"/>
      <c r="D140" s="3" t="s">
        <v>30</v>
      </c>
      <c r="E140" s="3"/>
      <c r="F140" s="9"/>
      <c r="G140" s="12"/>
      <c r="H140" s="9"/>
      <c r="I140" s="9"/>
      <c r="J140" s="21">
        <f t="shared" si="9"/>
        <v>0</v>
      </c>
      <c r="K140" s="21">
        <f t="shared" si="9"/>
        <v>0</v>
      </c>
      <c r="L140" s="21">
        <f t="shared" si="9"/>
        <v>0</v>
      </c>
      <c r="M140" s="21">
        <f t="shared" si="9"/>
        <v>0</v>
      </c>
      <c r="N140" s="21">
        <f t="shared" si="9"/>
        <v>0</v>
      </c>
      <c r="O140" s="57"/>
      <c r="P140" s="61"/>
      <c r="Q140" s="57"/>
      <c r="R140" s="68"/>
      <c r="S140" s="68"/>
      <c r="T140" s="68"/>
      <c r="U140" s="68"/>
      <c r="V140" s="68"/>
    </row>
    <row r="141" spans="1:22" ht="28.5" customHeight="1">
      <c r="A141" s="56"/>
      <c r="B141" s="56"/>
      <c r="C141" s="56"/>
      <c r="D141" s="3" t="s">
        <v>31</v>
      </c>
      <c r="E141" s="3"/>
      <c r="F141" s="9"/>
      <c r="G141" s="12"/>
      <c r="H141" s="9"/>
      <c r="I141" s="9"/>
      <c r="J141" s="21">
        <f t="shared" si="9"/>
        <v>0</v>
      </c>
      <c r="K141" s="21">
        <f t="shared" si="9"/>
        <v>0</v>
      </c>
      <c r="L141" s="21">
        <f t="shared" si="9"/>
        <v>0</v>
      </c>
      <c r="M141" s="21">
        <f t="shared" si="9"/>
        <v>0</v>
      </c>
      <c r="N141" s="21">
        <f t="shared" si="9"/>
        <v>0</v>
      </c>
      <c r="O141" s="57"/>
      <c r="P141" s="61"/>
      <c r="Q141" s="57"/>
      <c r="R141" s="68"/>
      <c r="S141" s="68"/>
      <c r="T141" s="68"/>
      <c r="U141" s="68"/>
      <c r="V141" s="68"/>
    </row>
    <row r="142" spans="1:22" ht="28.5" customHeight="1">
      <c r="A142" s="56" t="s">
        <v>94</v>
      </c>
      <c r="B142" s="56" t="s">
        <v>11</v>
      </c>
      <c r="C142" s="56" t="s">
        <v>69</v>
      </c>
      <c r="D142" s="3" t="s">
        <v>4</v>
      </c>
      <c r="E142" s="3"/>
      <c r="F142" s="9"/>
      <c r="G142" s="12"/>
      <c r="H142" s="9"/>
      <c r="I142" s="9"/>
      <c r="J142" s="21">
        <f>J143+J146+J147+J148</f>
        <v>58143.57383999999</v>
      </c>
      <c r="K142" s="21">
        <f>K143+K146+K147+K148</f>
        <v>57236.633839999995</v>
      </c>
      <c r="L142" s="21">
        <f>L143+L146+L147+L148</f>
        <v>58737.04973999999</v>
      </c>
      <c r="M142" s="21">
        <f>M143+M146+M147+M148</f>
        <v>58737.04973999999</v>
      </c>
      <c r="N142" s="21">
        <f>N143+N146+N147+N148</f>
        <v>58737.04973999999</v>
      </c>
      <c r="O142" s="57" t="s">
        <v>201</v>
      </c>
      <c r="P142" s="61" t="s">
        <v>234</v>
      </c>
      <c r="Q142" s="57" t="s">
        <v>212</v>
      </c>
      <c r="R142" s="55">
        <v>80</v>
      </c>
      <c r="S142" s="55">
        <v>80</v>
      </c>
      <c r="T142" s="55">
        <v>80</v>
      </c>
      <c r="U142" s="55">
        <v>80</v>
      </c>
      <c r="V142" s="55">
        <v>80</v>
      </c>
    </row>
    <row r="143" spans="1:22" ht="28.5" customHeight="1">
      <c r="A143" s="56"/>
      <c r="B143" s="56"/>
      <c r="C143" s="56"/>
      <c r="D143" s="3" t="s">
        <v>28</v>
      </c>
      <c r="E143" s="28"/>
      <c r="F143" s="9"/>
      <c r="G143" s="12"/>
      <c r="H143" s="13"/>
      <c r="I143" s="9"/>
      <c r="J143" s="21">
        <f>J144+J145</f>
        <v>58143.57383999999</v>
      </c>
      <c r="K143" s="21">
        <f>K144+K145</f>
        <v>57236.633839999995</v>
      </c>
      <c r="L143" s="21">
        <f>L144+L145</f>
        <v>58737.04973999999</v>
      </c>
      <c r="M143" s="21">
        <f>M144+M145</f>
        <v>58737.04973999999</v>
      </c>
      <c r="N143" s="21">
        <f>N144+N145</f>
        <v>58737.04973999999</v>
      </c>
      <c r="O143" s="57"/>
      <c r="P143" s="61"/>
      <c r="Q143" s="57"/>
      <c r="R143" s="55"/>
      <c r="S143" s="55"/>
      <c r="T143" s="55"/>
      <c r="U143" s="55"/>
      <c r="V143" s="55"/>
    </row>
    <row r="144" spans="1:22" s="15" customFormat="1" ht="15" customHeight="1">
      <c r="A144" s="56"/>
      <c r="B144" s="56"/>
      <c r="C144" s="56"/>
      <c r="D144" s="3"/>
      <c r="E144" s="28" t="s">
        <v>60</v>
      </c>
      <c r="F144" s="9">
        <v>932</v>
      </c>
      <c r="G144" s="12">
        <v>412</v>
      </c>
      <c r="H144" s="13">
        <v>3520621020</v>
      </c>
      <c r="I144" s="9">
        <v>621</v>
      </c>
      <c r="J144" s="21">
        <f>45178.2+688.79201+174.34183</f>
        <v>46041.33383999999</v>
      </c>
      <c r="K144" s="21">
        <f>45178.2+688.79201+174.34183</f>
        <v>46041.33383999999</v>
      </c>
      <c r="L144" s="21">
        <f>45178.2+688.79201+174.34183</f>
        <v>46041.33383999999</v>
      </c>
      <c r="M144" s="21">
        <f>45178.2+688.79201+174.34183</f>
        <v>46041.33383999999</v>
      </c>
      <c r="N144" s="21">
        <f>45178.2+688.79201+174.34183</f>
        <v>46041.33383999999</v>
      </c>
      <c r="O144" s="57"/>
      <c r="P144" s="61"/>
      <c r="Q144" s="57"/>
      <c r="R144" s="55"/>
      <c r="S144" s="55"/>
      <c r="T144" s="55"/>
      <c r="U144" s="55"/>
      <c r="V144" s="55"/>
    </row>
    <row r="145" spans="1:22" s="15" customFormat="1" ht="15" customHeight="1">
      <c r="A145" s="56"/>
      <c r="B145" s="56"/>
      <c r="C145" s="56"/>
      <c r="D145" s="3"/>
      <c r="E145" s="28" t="s">
        <v>60</v>
      </c>
      <c r="F145" s="9">
        <v>932</v>
      </c>
      <c r="G145" s="12">
        <v>412</v>
      </c>
      <c r="H145" s="13">
        <v>3520621020</v>
      </c>
      <c r="I145" s="9">
        <v>621</v>
      </c>
      <c r="J145" s="21">
        <v>12102.24</v>
      </c>
      <c r="K145" s="21">
        <v>11195.3</v>
      </c>
      <c r="L145" s="21">
        <v>12695.7159</v>
      </c>
      <c r="M145" s="21">
        <v>12695.7159</v>
      </c>
      <c r="N145" s="21">
        <v>12695.7159</v>
      </c>
      <c r="O145" s="57"/>
      <c r="P145" s="61"/>
      <c r="Q145" s="57"/>
      <c r="R145" s="55"/>
      <c r="S145" s="55"/>
      <c r="T145" s="55"/>
      <c r="U145" s="55"/>
      <c r="V145" s="55"/>
    </row>
    <row r="146" spans="1:22" s="15" customFormat="1" ht="15" customHeight="1">
      <c r="A146" s="56"/>
      <c r="B146" s="56"/>
      <c r="C146" s="56"/>
      <c r="D146" s="3" t="s">
        <v>29</v>
      </c>
      <c r="E146" s="3"/>
      <c r="F146" s="9"/>
      <c r="G146" s="12"/>
      <c r="H146" s="9"/>
      <c r="I146" s="9"/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57"/>
      <c r="P146" s="61"/>
      <c r="Q146" s="57"/>
      <c r="R146" s="55"/>
      <c r="S146" s="55"/>
      <c r="T146" s="55"/>
      <c r="U146" s="55"/>
      <c r="V146" s="55"/>
    </row>
    <row r="147" spans="1:22" s="15" customFormat="1" ht="15" customHeight="1">
      <c r="A147" s="56"/>
      <c r="B147" s="56"/>
      <c r="C147" s="56"/>
      <c r="D147" s="3" t="s">
        <v>30</v>
      </c>
      <c r="E147" s="3"/>
      <c r="F147" s="9"/>
      <c r="G147" s="12"/>
      <c r="H147" s="9"/>
      <c r="I147" s="9"/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57"/>
      <c r="P147" s="61"/>
      <c r="Q147" s="57"/>
      <c r="R147" s="55"/>
      <c r="S147" s="55"/>
      <c r="T147" s="55"/>
      <c r="U147" s="55"/>
      <c r="V147" s="55"/>
    </row>
    <row r="148" spans="1:22" s="15" customFormat="1" ht="15" customHeight="1">
      <c r="A148" s="56"/>
      <c r="B148" s="56"/>
      <c r="C148" s="56"/>
      <c r="D148" s="3" t="s">
        <v>31</v>
      </c>
      <c r="E148" s="3"/>
      <c r="F148" s="9"/>
      <c r="G148" s="12"/>
      <c r="H148" s="9"/>
      <c r="I148" s="9"/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57"/>
      <c r="P148" s="61"/>
      <c r="Q148" s="57"/>
      <c r="R148" s="55"/>
      <c r="S148" s="55"/>
      <c r="T148" s="55"/>
      <c r="U148" s="55"/>
      <c r="V148" s="55"/>
    </row>
    <row r="149" spans="1:22" s="15" customFormat="1" ht="19.5" customHeight="1">
      <c r="A149" s="56" t="s">
        <v>191</v>
      </c>
      <c r="B149" s="56" t="s">
        <v>11</v>
      </c>
      <c r="C149" s="56" t="s">
        <v>192</v>
      </c>
      <c r="D149" s="3" t="s">
        <v>4</v>
      </c>
      <c r="E149" s="3"/>
      <c r="F149" s="9"/>
      <c r="G149" s="12"/>
      <c r="H149" s="9"/>
      <c r="I149" s="9"/>
      <c r="J149" s="21">
        <f>J150+J151+J152+J153</f>
        <v>2830.5</v>
      </c>
      <c r="K149" s="21">
        <f>K150+K151+K152+K153</f>
        <v>2830.5</v>
      </c>
      <c r="L149" s="21">
        <f>L150+L151+L152+L153</f>
        <v>0</v>
      </c>
      <c r="M149" s="21">
        <f>M150+M151+M152+M153</f>
        <v>0</v>
      </c>
      <c r="N149" s="21">
        <f>N150+N151+N152+N153</f>
        <v>0</v>
      </c>
      <c r="O149" s="57" t="s">
        <v>223</v>
      </c>
      <c r="P149" s="64" t="s">
        <v>303</v>
      </c>
      <c r="Q149" s="63" t="s">
        <v>205</v>
      </c>
      <c r="R149" s="65">
        <v>25</v>
      </c>
      <c r="S149" s="65">
        <v>50</v>
      </c>
      <c r="T149" s="65">
        <v>75</v>
      </c>
      <c r="U149" s="65">
        <v>100</v>
      </c>
      <c r="V149" s="65">
        <v>130</v>
      </c>
    </row>
    <row r="150" spans="1:22" s="15" customFormat="1" ht="19.5" customHeight="1">
      <c r="A150" s="56"/>
      <c r="B150" s="56"/>
      <c r="C150" s="56"/>
      <c r="D150" s="3" t="s">
        <v>28</v>
      </c>
      <c r="E150" s="28" t="s">
        <v>189</v>
      </c>
      <c r="F150" s="9">
        <v>140</v>
      </c>
      <c r="G150" s="12">
        <v>412</v>
      </c>
      <c r="H150" s="13">
        <v>3520700000</v>
      </c>
      <c r="I150" s="13"/>
      <c r="J150" s="21">
        <f>J155</f>
        <v>2830.5</v>
      </c>
      <c r="K150" s="21">
        <f>K155</f>
        <v>2830.5</v>
      </c>
      <c r="L150" s="21">
        <f>L155</f>
        <v>0</v>
      </c>
      <c r="M150" s="21">
        <f>M155</f>
        <v>0</v>
      </c>
      <c r="N150" s="21">
        <f>N155</f>
        <v>0</v>
      </c>
      <c r="O150" s="57"/>
      <c r="P150" s="64"/>
      <c r="Q150" s="63"/>
      <c r="R150" s="65"/>
      <c r="S150" s="65"/>
      <c r="T150" s="65"/>
      <c r="U150" s="65"/>
      <c r="V150" s="65"/>
    </row>
    <row r="151" spans="1:22" s="15" customFormat="1" ht="19.5" customHeight="1">
      <c r="A151" s="56"/>
      <c r="B151" s="56"/>
      <c r="C151" s="56"/>
      <c r="D151" s="3" t="s">
        <v>29</v>
      </c>
      <c r="E151" s="3"/>
      <c r="F151" s="9"/>
      <c r="G151" s="12"/>
      <c r="H151" s="9"/>
      <c r="I151" s="9"/>
      <c r="J151" s="21">
        <f aca="true" t="shared" si="10" ref="J151:N153">J156</f>
        <v>0</v>
      </c>
      <c r="K151" s="21">
        <f t="shared" si="10"/>
        <v>0</v>
      </c>
      <c r="L151" s="21">
        <f t="shared" si="10"/>
        <v>0</v>
      </c>
      <c r="M151" s="21">
        <f t="shared" si="10"/>
        <v>0</v>
      </c>
      <c r="N151" s="21">
        <f t="shared" si="10"/>
        <v>0</v>
      </c>
      <c r="O151" s="57"/>
      <c r="P151" s="64"/>
      <c r="Q151" s="63"/>
      <c r="R151" s="65"/>
      <c r="S151" s="65"/>
      <c r="T151" s="65"/>
      <c r="U151" s="65"/>
      <c r="V151" s="65"/>
    </row>
    <row r="152" spans="1:22" s="15" customFormat="1" ht="19.5" customHeight="1">
      <c r="A152" s="56"/>
      <c r="B152" s="56"/>
      <c r="C152" s="56"/>
      <c r="D152" s="3" t="s">
        <v>30</v>
      </c>
      <c r="E152" s="3"/>
      <c r="F152" s="9"/>
      <c r="G152" s="12"/>
      <c r="H152" s="9"/>
      <c r="I152" s="9"/>
      <c r="J152" s="21">
        <f t="shared" si="10"/>
        <v>0</v>
      </c>
      <c r="K152" s="21">
        <f t="shared" si="10"/>
        <v>0</v>
      </c>
      <c r="L152" s="21">
        <f t="shared" si="10"/>
        <v>0</v>
      </c>
      <c r="M152" s="21">
        <f t="shared" si="10"/>
        <v>0</v>
      </c>
      <c r="N152" s="21">
        <f t="shared" si="10"/>
        <v>0</v>
      </c>
      <c r="O152" s="57"/>
      <c r="P152" s="64"/>
      <c r="Q152" s="63"/>
      <c r="R152" s="65"/>
      <c r="S152" s="65"/>
      <c r="T152" s="65"/>
      <c r="U152" s="65"/>
      <c r="V152" s="65"/>
    </row>
    <row r="153" spans="1:22" s="15" customFormat="1" ht="19.5" customHeight="1">
      <c r="A153" s="56"/>
      <c r="B153" s="56"/>
      <c r="C153" s="56"/>
      <c r="D153" s="3" t="s">
        <v>31</v>
      </c>
      <c r="E153" s="3"/>
      <c r="F153" s="9"/>
      <c r="G153" s="12"/>
      <c r="H153" s="9"/>
      <c r="I153" s="9"/>
      <c r="J153" s="21">
        <f t="shared" si="10"/>
        <v>0</v>
      </c>
      <c r="K153" s="21">
        <f t="shared" si="10"/>
        <v>0</v>
      </c>
      <c r="L153" s="21">
        <f t="shared" si="10"/>
        <v>0</v>
      </c>
      <c r="M153" s="21">
        <f t="shared" si="10"/>
        <v>0</v>
      </c>
      <c r="N153" s="21">
        <f t="shared" si="10"/>
        <v>0</v>
      </c>
      <c r="O153" s="57"/>
      <c r="P153" s="64"/>
      <c r="Q153" s="63"/>
      <c r="R153" s="65"/>
      <c r="S153" s="65"/>
      <c r="T153" s="65"/>
      <c r="U153" s="65"/>
      <c r="V153" s="65"/>
    </row>
    <row r="154" spans="1:22" s="15" customFormat="1" ht="28.5" customHeight="1">
      <c r="A154" s="56" t="s">
        <v>193</v>
      </c>
      <c r="B154" s="56" t="s">
        <v>11</v>
      </c>
      <c r="C154" s="56" t="s">
        <v>194</v>
      </c>
      <c r="D154" s="3" t="s">
        <v>4</v>
      </c>
      <c r="E154" s="3"/>
      <c r="F154" s="9"/>
      <c r="G154" s="12"/>
      <c r="H154" s="9"/>
      <c r="I154" s="9"/>
      <c r="J154" s="21">
        <f>J155+J156+J157+J158</f>
        <v>2830.5</v>
      </c>
      <c r="K154" s="21">
        <f>K155+K156+K157+K158</f>
        <v>2830.5</v>
      </c>
      <c r="L154" s="21">
        <f>L155+L156+L157+L158</f>
        <v>0</v>
      </c>
      <c r="M154" s="21">
        <f>M155+M156+M157+M158</f>
        <v>0</v>
      </c>
      <c r="N154" s="21">
        <f>N155+N156+N157+N158</f>
        <v>0</v>
      </c>
      <c r="O154" s="57" t="s">
        <v>223</v>
      </c>
      <c r="P154" s="64" t="s">
        <v>235</v>
      </c>
      <c r="Q154" s="63" t="s">
        <v>236</v>
      </c>
      <c r="R154" s="55">
        <v>0.12</v>
      </c>
      <c r="S154" s="55">
        <v>0.13</v>
      </c>
      <c r="T154" s="55">
        <v>0.14</v>
      </c>
      <c r="U154" s="55">
        <v>0.15</v>
      </c>
      <c r="V154" s="55">
        <v>0.16</v>
      </c>
    </row>
    <row r="155" spans="1:22" s="15" customFormat="1" ht="28.5" customHeight="1">
      <c r="A155" s="56"/>
      <c r="B155" s="56"/>
      <c r="C155" s="56"/>
      <c r="D155" s="3" t="s">
        <v>28</v>
      </c>
      <c r="E155" s="28" t="s">
        <v>189</v>
      </c>
      <c r="F155" s="9">
        <v>140</v>
      </c>
      <c r="G155" s="12">
        <v>412</v>
      </c>
      <c r="H155" s="13">
        <v>3520721050</v>
      </c>
      <c r="I155" s="13">
        <v>612</v>
      </c>
      <c r="J155" s="21">
        <v>2830.5</v>
      </c>
      <c r="K155" s="21">
        <v>2830.5</v>
      </c>
      <c r="L155" s="21">
        <v>0</v>
      </c>
      <c r="M155" s="21">
        <v>0</v>
      </c>
      <c r="N155" s="21">
        <v>0</v>
      </c>
      <c r="O155" s="57"/>
      <c r="P155" s="64"/>
      <c r="Q155" s="63"/>
      <c r="R155" s="55"/>
      <c r="S155" s="55"/>
      <c r="T155" s="55"/>
      <c r="U155" s="55"/>
      <c r="V155" s="55"/>
    </row>
    <row r="156" spans="1:22" s="15" customFormat="1" ht="28.5" customHeight="1">
      <c r="A156" s="56"/>
      <c r="B156" s="56"/>
      <c r="C156" s="56"/>
      <c r="D156" s="3" t="s">
        <v>29</v>
      </c>
      <c r="E156" s="3"/>
      <c r="F156" s="9"/>
      <c r="G156" s="12"/>
      <c r="H156" s="9"/>
      <c r="I156" s="9"/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57"/>
      <c r="P156" s="64"/>
      <c r="Q156" s="63"/>
      <c r="R156" s="55"/>
      <c r="S156" s="55"/>
      <c r="T156" s="55"/>
      <c r="U156" s="55"/>
      <c r="V156" s="55"/>
    </row>
    <row r="157" spans="1:22" s="15" customFormat="1" ht="28.5" customHeight="1">
      <c r="A157" s="56"/>
      <c r="B157" s="56"/>
      <c r="C157" s="56"/>
      <c r="D157" s="3" t="s">
        <v>30</v>
      </c>
      <c r="E157" s="3"/>
      <c r="F157" s="9"/>
      <c r="G157" s="12"/>
      <c r="H157" s="9"/>
      <c r="I157" s="9"/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57"/>
      <c r="P157" s="64"/>
      <c r="Q157" s="63"/>
      <c r="R157" s="55"/>
      <c r="S157" s="55"/>
      <c r="T157" s="55"/>
      <c r="U157" s="55"/>
      <c r="V157" s="55"/>
    </row>
    <row r="158" spans="1:22" s="15" customFormat="1" ht="28.5" customHeight="1">
      <c r="A158" s="56"/>
      <c r="B158" s="56"/>
      <c r="C158" s="56"/>
      <c r="D158" s="3" t="s">
        <v>31</v>
      </c>
      <c r="E158" s="3"/>
      <c r="F158" s="9"/>
      <c r="G158" s="12"/>
      <c r="H158" s="9"/>
      <c r="I158" s="9"/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57"/>
      <c r="P158" s="64"/>
      <c r="Q158" s="63"/>
      <c r="R158" s="55"/>
      <c r="S158" s="55"/>
      <c r="T158" s="55"/>
      <c r="U158" s="55"/>
      <c r="V158" s="55"/>
    </row>
    <row r="159" spans="1:22" s="15" customFormat="1" ht="42.75" customHeight="1">
      <c r="A159" s="96" t="s">
        <v>133</v>
      </c>
      <c r="B159" s="96" t="s">
        <v>6</v>
      </c>
      <c r="C159" s="96" t="s">
        <v>21</v>
      </c>
      <c r="D159" s="28" t="s">
        <v>4</v>
      </c>
      <c r="E159" s="28"/>
      <c r="F159" s="13"/>
      <c r="G159" s="14"/>
      <c r="H159" s="13"/>
      <c r="I159" s="13"/>
      <c r="J159" s="25">
        <f>SUM(J160:J163)</f>
        <v>775.6581699999999</v>
      </c>
      <c r="K159" s="25">
        <f>SUM(K160:K163)</f>
        <v>1275.6581700000002</v>
      </c>
      <c r="L159" s="25">
        <f>SUM(L160:L163)</f>
        <v>0</v>
      </c>
      <c r="M159" s="25">
        <f>SUM(M160:M163)</f>
        <v>3425.6581699999997</v>
      </c>
      <c r="N159" s="25">
        <f>SUM(N160:N163)</f>
        <v>3425.6581699999997</v>
      </c>
      <c r="O159" s="63" t="s">
        <v>201</v>
      </c>
      <c r="P159" s="67" t="s">
        <v>237</v>
      </c>
      <c r="Q159" s="63" t="s">
        <v>212</v>
      </c>
      <c r="R159" s="69">
        <v>6.3</v>
      </c>
      <c r="S159" s="69">
        <v>6.7</v>
      </c>
      <c r="T159" s="69">
        <v>7.3</v>
      </c>
      <c r="U159" s="69">
        <v>7.7</v>
      </c>
      <c r="V159" s="69">
        <v>8.2</v>
      </c>
    </row>
    <row r="160" spans="1:22" s="15" customFormat="1" ht="42.75" customHeight="1">
      <c r="A160" s="96"/>
      <c r="B160" s="96"/>
      <c r="C160" s="96"/>
      <c r="D160" s="28" t="s">
        <v>28</v>
      </c>
      <c r="E160" s="28" t="s">
        <v>60</v>
      </c>
      <c r="F160" s="13">
        <v>932</v>
      </c>
      <c r="G160" s="14">
        <v>412</v>
      </c>
      <c r="H160" s="13">
        <v>3520800000</v>
      </c>
      <c r="I160" s="13"/>
      <c r="J160" s="25">
        <f>J165+J170+J175+J180</f>
        <v>775.6581699999999</v>
      </c>
      <c r="K160" s="25">
        <f>K165+K170+K175+K180</f>
        <v>1275.6581700000002</v>
      </c>
      <c r="L160" s="25">
        <f>L165+L170+L175+L180</f>
        <v>0</v>
      </c>
      <c r="M160" s="25">
        <f>M165+M170+M175+M180</f>
        <v>3425.6581699999997</v>
      </c>
      <c r="N160" s="25">
        <f>N165+N170+N175+N180</f>
        <v>3425.6581699999997</v>
      </c>
      <c r="O160" s="63"/>
      <c r="P160" s="67"/>
      <c r="Q160" s="63"/>
      <c r="R160" s="69"/>
      <c r="S160" s="69"/>
      <c r="T160" s="69"/>
      <c r="U160" s="69"/>
      <c r="V160" s="69"/>
    </row>
    <row r="161" spans="1:22" s="15" customFormat="1" ht="42.75" customHeight="1">
      <c r="A161" s="96"/>
      <c r="B161" s="96"/>
      <c r="C161" s="96"/>
      <c r="D161" s="28" t="s">
        <v>29</v>
      </c>
      <c r="E161" s="28"/>
      <c r="F161" s="13"/>
      <c r="G161" s="14"/>
      <c r="H161" s="13"/>
      <c r="I161" s="13"/>
      <c r="J161" s="25">
        <f aca="true" t="shared" si="11" ref="J161:N163">J166+J171+J176+J181</f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63"/>
      <c r="P161" s="67"/>
      <c r="Q161" s="63"/>
      <c r="R161" s="69"/>
      <c r="S161" s="69"/>
      <c r="T161" s="69"/>
      <c r="U161" s="69"/>
      <c r="V161" s="69"/>
    </row>
    <row r="162" spans="1:22" s="15" customFormat="1" ht="42.75" customHeight="1">
      <c r="A162" s="96"/>
      <c r="B162" s="96"/>
      <c r="C162" s="96"/>
      <c r="D162" s="28" t="s">
        <v>30</v>
      </c>
      <c r="E162" s="28"/>
      <c r="F162" s="13"/>
      <c r="G162" s="14"/>
      <c r="H162" s="13"/>
      <c r="I162" s="13"/>
      <c r="J162" s="25">
        <f t="shared" si="11"/>
        <v>0</v>
      </c>
      <c r="K162" s="25">
        <f t="shared" si="11"/>
        <v>0</v>
      </c>
      <c r="L162" s="25">
        <f t="shared" si="11"/>
        <v>0</v>
      </c>
      <c r="M162" s="25">
        <f t="shared" si="11"/>
        <v>0</v>
      </c>
      <c r="N162" s="25">
        <f t="shared" si="11"/>
        <v>0</v>
      </c>
      <c r="O162" s="63"/>
      <c r="P162" s="67"/>
      <c r="Q162" s="63"/>
      <c r="R162" s="69"/>
      <c r="S162" s="69"/>
      <c r="T162" s="69"/>
      <c r="U162" s="69"/>
      <c r="V162" s="69"/>
    </row>
    <row r="163" spans="1:22" s="15" customFormat="1" ht="42.75" customHeight="1">
      <c r="A163" s="96"/>
      <c r="B163" s="96"/>
      <c r="C163" s="96"/>
      <c r="D163" s="28" t="s">
        <v>31</v>
      </c>
      <c r="E163" s="28"/>
      <c r="F163" s="13"/>
      <c r="G163" s="14"/>
      <c r="H163" s="13"/>
      <c r="I163" s="13"/>
      <c r="J163" s="25">
        <f t="shared" si="11"/>
        <v>0</v>
      </c>
      <c r="K163" s="25">
        <f t="shared" si="11"/>
        <v>0</v>
      </c>
      <c r="L163" s="25">
        <f t="shared" si="11"/>
        <v>0</v>
      </c>
      <c r="M163" s="25">
        <f t="shared" si="11"/>
        <v>0</v>
      </c>
      <c r="N163" s="25">
        <f t="shared" si="11"/>
        <v>0</v>
      </c>
      <c r="O163" s="63"/>
      <c r="P163" s="67"/>
      <c r="Q163" s="63"/>
      <c r="R163" s="69"/>
      <c r="S163" s="69"/>
      <c r="T163" s="69"/>
      <c r="U163" s="69"/>
      <c r="V163" s="69"/>
    </row>
    <row r="164" spans="1:22" ht="22.5" customHeight="1">
      <c r="A164" s="96" t="s">
        <v>134</v>
      </c>
      <c r="B164" s="96" t="s">
        <v>11</v>
      </c>
      <c r="C164" s="96" t="s">
        <v>22</v>
      </c>
      <c r="D164" s="28" t="s">
        <v>4</v>
      </c>
      <c r="E164" s="28"/>
      <c r="F164" s="13"/>
      <c r="G164" s="14"/>
      <c r="H164" s="13"/>
      <c r="I164" s="13"/>
      <c r="J164" s="25">
        <f>SUM(J165:J168)</f>
        <v>300</v>
      </c>
      <c r="K164" s="25">
        <f>SUM(K165:K168)</f>
        <v>300</v>
      </c>
      <c r="L164" s="25">
        <f>SUM(L165:L168)</f>
        <v>0</v>
      </c>
      <c r="M164" s="25">
        <f>SUM(M165:M168)</f>
        <v>1500</v>
      </c>
      <c r="N164" s="25">
        <f>SUM(N165:N168)</f>
        <v>1500</v>
      </c>
      <c r="O164" s="63" t="s">
        <v>201</v>
      </c>
      <c r="P164" s="67" t="s">
        <v>238</v>
      </c>
      <c r="Q164" s="63" t="s">
        <v>205</v>
      </c>
      <c r="R164" s="69">
        <v>30</v>
      </c>
      <c r="S164" s="69">
        <v>31</v>
      </c>
      <c r="T164" s="69">
        <v>32</v>
      </c>
      <c r="U164" s="69">
        <v>33</v>
      </c>
      <c r="V164" s="69">
        <v>34</v>
      </c>
    </row>
    <row r="165" spans="1:22" ht="22.5" customHeight="1">
      <c r="A165" s="96"/>
      <c r="B165" s="96"/>
      <c r="C165" s="96"/>
      <c r="D165" s="28" t="s">
        <v>28</v>
      </c>
      <c r="E165" s="28" t="s">
        <v>60</v>
      </c>
      <c r="F165" s="13">
        <v>932</v>
      </c>
      <c r="G165" s="14">
        <v>412</v>
      </c>
      <c r="H165" s="13" t="s">
        <v>174</v>
      </c>
      <c r="I165" s="13">
        <v>350</v>
      </c>
      <c r="J165" s="25">
        <v>300</v>
      </c>
      <c r="K165" s="25">
        <v>300</v>
      </c>
      <c r="L165" s="25">
        <v>0</v>
      </c>
      <c r="M165" s="25">
        <v>1500</v>
      </c>
      <c r="N165" s="25">
        <v>1500</v>
      </c>
      <c r="O165" s="63"/>
      <c r="P165" s="67"/>
      <c r="Q165" s="63"/>
      <c r="R165" s="69"/>
      <c r="S165" s="69"/>
      <c r="T165" s="69"/>
      <c r="U165" s="69"/>
      <c r="V165" s="69"/>
    </row>
    <row r="166" spans="1:22" ht="22.5" customHeight="1">
      <c r="A166" s="96"/>
      <c r="B166" s="96"/>
      <c r="C166" s="96"/>
      <c r="D166" s="28" t="s">
        <v>29</v>
      </c>
      <c r="E166" s="28"/>
      <c r="F166" s="13"/>
      <c r="G166" s="14"/>
      <c r="H166" s="13"/>
      <c r="I166" s="13"/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63"/>
      <c r="P166" s="67"/>
      <c r="Q166" s="63"/>
      <c r="R166" s="69"/>
      <c r="S166" s="69"/>
      <c r="T166" s="69"/>
      <c r="U166" s="69"/>
      <c r="V166" s="69"/>
    </row>
    <row r="167" spans="1:22" ht="22.5" customHeight="1">
      <c r="A167" s="96"/>
      <c r="B167" s="96"/>
      <c r="C167" s="96"/>
      <c r="D167" s="28" t="s">
        <v>30</v>
      </c>
      <c r="E167" s="28"/>
      <c r="F167" s="13"/>
      <c r="G167" s="14"/>
      <c r="H167" s="13"/>
      <c r="I167" s="13"/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63"/>
      <c r="P167" s="67"/>
      <c r="Q167" s="63"/>
      <c r="R167" s="69"/>
      <c r="S167" s="69"/>
      <c r="T167" s="69"/>
      <c r="U167" s="69"/>
      <c r="V167" s="69"/>
    </row>
    <row r="168" spans="1:22" ht="22.5" customHeight="1">
      <c r="A168" s="96"/>
      <c r="B168" s="96"/>
      <c r="C168" s="96"/>
      <c r="D168" s="28" t="s">
        <v>31</v>
      </c>
      <c r="E168" s="28"/>
      <c r="F168" s="13"/>
      <c r="G168" s="14"/>
      <c r="H168" s="13"/>
      <c r="I168" s="13"/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63"/>
      <c r="P168" s="67"/>
      <c r="Q168" s="63"/>
      <c r="R168" s="69"/>
      <c r="S168" s="69"/>
      <c r="T168" s="69"/>
      <c r="U168" s="69"/>
      <c r="V168" s="69"/>
    </row>
    <row r="169" spans="1:22" ht="22.5" customHeight="1">
      <c r="A169" s="96" t="s">
        <v>135</v>
      </c>
      <c r="B169" s="96" t="s">
        <v>11</v>
      </c>
      <c r="C169" s="96" t="s">
        <v>23</v>
      </c>
      <c r="D169" s="28" t="s">
        <v>4</v>
      </c>
      <c r="E169" s="28"/>
      <c r="F169" s="13"/>
      <c r="G169" s="14"/>
      <c r="H169" s="13"/>
      <c r="I169" s="13"/>
      <c r="J169" s="25">
        <f>SUM(J170:J173)</f>
        <v>0</v>
      </c>
      <c r="K169" s="25">
        <f>SUM(K170:K173)</f>
        <v>0</v>
      </c>
      <c r="L169" s="25">
        <f>SUM(L170:L173)</f>
        <v>0</v>
      </c>
      <c r="M169" s="25">
        <f>SUM(M170:M173)</f>
        <v>50</v>
      </c>
      <c r="N169" s="25">
        <f>SUM(N170:N173)</f>
        <v>50</v>
      </c>
      <c r="O169" s="63" t="s">
        <v>201</v>
      </c>
      <c r="P169" s="67" t="s">
        <v>239</v>
      </c>
      <c r="Q169" s="63" t="s">
        <v>205</v>
      </c>
      <c r="R169" s="69">
        <v>30</v>
      </c>
      <c r="S169" s="69">
        <v>31</v>
      </c>
      <c r="T169" s="69">
        <v>32</v>
      </c>
      <c r="U169" s="69">
        <v>33</v>
      </c>
      <c r="V169" s="69">
        <v>34</v>
      </c>
    </row>
    <row r="170" spans="1:22" ht="22.5" customHeight="1">
      <c r="A170" s="96"/>
      <c r="B170" s="96"/>
      <c r="C170" s="96"/>
      <c r="D170" s="28" t="s">
        <v>28</v>
      </c>
      <c r="E170" s="28" t="s">
        <v>60</v>
      </c>
      <c r="F170" s="13">
        <v>932</v>
      </c>
      <c r="G170" s="14">
        <v>412</v>
      </c>
      <c r="H170" s="13">
        <v>3520810030</v>
      </c>
      <c r="I170" s="13">
        <v>244</v>
      </c>
      <c r="J170" s="25">
        <v>0</v>
      </c>
      <c r="K170" s="25">
        <v>0</v>
      </c>
      <c r="L170" s="25">
        <v>0</v>
      </c>
      <c r="M170" s="25">
        <v>50</v>
      </c>
      <c r="N170" s="25">
        <v>50</v>
      </c>
      <c r="O170" s="63"/>
      <c r="P170" s="67"/>
      <c r="Q170" s="63"/>
      <c r="R170" s="69"/>
      <c r="S170" s="69"/>
      <c r="T170" s="69"/>
      <c r="U170" s="69"/>
      <c r="V170" s="69"/>
    </row>
    <row r="171" spans="1:22" ht="22.5" customHeight="1">
      <c r="A171" s="96"/>
      <c r="B171" s="96"/>
      <c r="C171" s="96"/>
      <c r="D171" s="28" t="s">
        <v>29</v>
      </c>
      <c r="E171" s="28"/>
      <c r="F171" s="13"/>
      <c r="G171" s="14"/>
      <c r="H171" s="13"/>
      <c r="I171" s="13"/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63"/>
      <c r="P171" s="67"/>
      <c r="Q171" s="63"/>
      <c r="R171" s="69"/>
      <c r="S171" s="69"/>
      <c r="T171" s="69"/>
      <c r="U171" s="69"/>
      <c r="V171" s="69"/>
    </row>
    <row r="172" spans="1:22" ht="22.5" customHeight="1">
      <c r="A172" s="96"/>
      <c r="B172" s="96"/>
      <c r="C172" s="96"/>
      <c r="D172" s="28" t="s">
        <v>30</v>
      </c>
      <c r="E172" s="28"/>
      <c r="F172" s="13"/>
      <c r="G172" s="14"/>
      <c r="H172" s="13"/>
      <c r="I172" s="13"/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63"/>
      <c r="P172" s="67"/>
      <c r="Q172" s="63"/>
      <c r="R172" s="69"/>
      <c r="S172" s="69"/>
      <c r="T172" s="69"/>
      <c r="U172" s="69"/>
      <c r="V172" s="69"/>
    </row>
    <row r="173" spans="1:22" ht="22.5" customHeight="1">
      <c r="A173" s="96"/>
      <c r="B173" s="96"/>
      <c r="C173" s="96"/>
      <c r="D173" s="28" t="s">
        <v>31</v>
      </c>
      <c r="E173" s="28"/>
      <c r="F173" s="13"/>
      <c r="G173" s="14"/>
      <c r="H173" s="13"/>
      <c r="I173" s="13"/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63"/>
      <c r="P173" s="67"/>
      <c r="Q173" s="63"/>
      <c r="R173" s="69"/>
      <c r="S173" s="69"/>
      <c r="T173" s="69"/>
      <c r="U173" s="69"/>
      <c r="V173" s="69"/>
    </row>
    <row r="174" spans="1:22" ht="30.75" customHeight="1">
      <c r="A174" s="96" t="s">
        <v>136</v>
      </c>
      <c r="B174" s="96" t="s">
        <v>11</v>
      </c>
      <c r="C174" s="96" t="s">
        <v>24</v>
      </c>
      <c r="D174" s="28" t="s">
        <v>4</v>
      </c>
      <c r="E174" s="28"/>
      <c r="F174" s="13"/>
      <c r="G174" s="14"/>
      <c r="H174" s="13"/>
      <c r="I174" s="13"/>
      <c r="J174" s="25">
        <f>SUM(J175:J178)</f>
        <v>0</v>
      </c>
      <c r="K174" s="25">
        <f>SUM(K175:K178)</f>
        <v>0</v>
      </c>
      <c r="L174" s="25">
        <f>SUM(L175:L178)</f>
        <v>0</v>
      </c>
      <c r="M174" s="25">
        <f>SUM(M175:M178)</f>
        <v>400</v>
      </c>
      <c r="N174" s="25">
        <f>SUM(N175:N178)</f>
        <v>400</v>
      </c>
      <c r="O174" s="67"/>
      <c r="P174" s="67"/>
      <c r="Q174" s="67"/>
      <c r="R174" s="67"/>
      <c r="S174" s="67"/>
      <c r="T174" s="67"/>
      <c r="U174" s="67"/>
      <c r="V174" s="67"/>
    </row>
    <row r="175" spans="1:22" ht="30.75" customHeight="1">
      <c r="A175" s="96"/>
      <c r="B175" s="96"/>
      <c r="C175" s="96"/>
      <c r="D175" s="28" t="s">
        <v>28</v>
      </c>
      <c r="E175" s="28" t="s">
        <v>60</v>
      </c>
      <c r="F175" s="13">
        <v>932</v>
      </c>
      <c r="G175" s="14">
        <v>412</v>
      </c>
      <c r="H175" s="13">
        <v>3520898730</v>
      </c>
      <c r="I175" s="13">
        <v>244</v>
      </c>
      <c r="J175" s="25">
        <v>0</v>
      </c>
      <c r="K175" s="25">
        <v>0</v>
      </c>
      <c r="L175" s="25">
        <v>0</v>
      </c>
      <c r="M175" s="25">
        <v>400</v>
      </c>
      <c r="N175" s="25">
        <v>400</v>
      </c>
      <c r="O175" s="67"/>
      <c r="P175" s="67"/>
      <c r="Q175" s="67"/>
      <c r="R175" s="67"/>
      <c r="S175" s="67"/>
      <c r="T175" s="67"/>
      <c r="U175" s="67"/>
      <c r="V175" s="67"/>
    </row>
    <row r="176" spans="1:22" ht="30.75" customHeight="1">
      <c r="A176" s="96"/>
      <c r="B176" s="96"/>
      <c r="C176" s="96"/>
      <c r="D176" s="28" t="s">
        <v>29</v>
      </c>
      <c r="E176" s="28"/>
      <c r="F176" s="13"/>
      <c r="G176" s="14"/>
      <c r="H176" s="13"/>
      <c r="I176" s="13"/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67"/>
      <c r="P176" s="67"/>
      <c r="Q176" s="67"/>
      <c r="R176" s="67"/>
      <c r="S176" s="67"/>
      <c r="T176" s="67"/>
      <c r="U176" s="67"/>
      <c r="V176" s="67"/>
    </row>
    <row r="177" spans="1:22" ht="30.75" customHeight="1">
      <c r="A177" s="96"/>
      <c r="B177" s="96"/>
      <c r="C177" s="96"/>
      <c r="D177" s="28" t="s">
        <v>30</v>
      </c>
      <c r="E177" s="28"/>
      <c r="F177" s="13"/>
      <c r="G177" s="14"/>
      <c r="H177" s="13"/>
      <c r="I177" s="13"/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67"/>
      <c r="P177" s="67"/>
      <c r="Q177" s="67"/>
      <c r="R177" s="67"/>
      <c r="S177" s="67"/>
      <c r="T177" s="67"/>
      <c r="U177" s="67"/>
      <c r="V177" s="67"/>
    </row>
    <row r="178" spans="1:22" ht="30.75" customHeight="1">
      <c r="A178" s="96"/>
      <c r="B178" s="96"/>
      <c r="C178" s="96"/>
      <c r="D178" s="28" t="s">
        <v>31</v>
      </c>
      <c r="E178" s="28"/>
      <c r="F178" s="13"/>
      <c r="G178" s="14"/>
      <c r="H178" s="13"/>
      <c r="I178" s="13"/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67"/>
      <c r="P178" s="67"/>
      <c r="Q178" s="67"/>
      <c r="R178" s="67"/>
      <c r="S178" s="67"/>
      <c r="T178" s="67"/>
      <c r="U178" s="67"/>
      <c r="V178" s="67"/>
    </row>
    <row r="179" spans="1:22" ht="22.5" customHeight="1">
      <c r="A179" s="56" t="s">
        <v>137</v>
      </c>
      <c r="B179" s="56" t="s">
        <v>11</v>
      </c>
      <c r="C179" s="56" t="s">
        <v>25</v>
      </c>
      <c r="D179" s="3" t="s">
        <v>4</v>
      </c>
      <c r="E179" s="3"/>
      <c r="F179" s="9"/>
      <c r="G179" s="12"/>
      <c r="H179" s="9"/>
      <c r="I179" s="9"/>
      <c r="J179" s="21">
        <f>J180+J181+J182+J183</f>
        <v>475.65817</v>
      </c>
      <c r="K179" s="21">
        <f>K180+K181+K182+K183</f>
        <v>975.65817</v>
      </c>
      <c r="L179" s="21">
        <f>L180+L181+L182+L183</f>
        <v>0</v>
      </c>
      <c r="M179" s="21">
        <f>M180+M181+M182+M183</f>
        <v>1475.65817</v>
      </c>
      <c r="N179" s="21">
        <f>N180+N181+N182+N183</f>
        <v>1475.65817</v>
      </c>
      <c r="O179" s="57" t="s">
        <v>201</v>
      </c>
      <c r="P179" s="67" t="s">
        <v>240</v>
      </c>
      <c r="Q179" s="63" t="s">
        <v>241</v>
      </c>
      <c r="R179" s="69">
        <v>42</v>
      </c>
      <c r="S179" s="69">
        <v>42</v>
      </c>
      <c r="T179" s="69">
        <v>43</v>
      </c>
      <c r="U179" s="69">
        <v>45</v>
      </c>
      <c r="V179" s="69">
        <v>50</v>
      </c>
    </row>
    <row r="180" spans="1:22" ht="22.5" customHeight="1">
      <c r="A180" s="56"/>
      <c r="B180" s="56"/>
      <c r="C180" s="56"/>
      <c r="D180" s="3" t="s">
        <v>28</v>
      </c>
      <c r="E180" s="28" t="s">
        <v>60</v>
      </c>
      <c r="F180" s="9">
        <v>932</v>
      </c>
      <c r="G180" s="12">
        <v>412</v>
      </c>
      <c r="H180" s="13">
        <v>3520810070</v>
      </c>
      <c r="I180" s="13">
        <v>244</v>
      </c>
      <c r="J180" s="25">
        <f>500-24.34183</f>
        <v>475.65817</v>
      </c>
      <c r="K180" s="25">
        <f>1000-24.34183</f>
        <v>975.65817</v>
      </c>
      <c r="L180" s="25">
        <v>0</v>
      </c>
      <c r="M180" s="25">
        <f>1500-24.34183</f>
        <v>1475.65817</v>
      </c>
      <c r="N180" s="25">
        <f>1500-24.34183</f>
        <v>1475.65817</v>
      </c>
      <c r="O180" s="57"/>
      <c r="P180" s="67"/>
      <c r="Q180" s="63"/>
      <c r="R180" s="69"/>
      <c r="S180" s="69"/>
      <c r="T180" s="69"/>
      <c r="U180" s="69"/>
      <c r="V180" s="69"/>
    </row>
    <row r="181" spans="1:22" ht="22.5" customHeight="1">
      <c r="A181" s="56"/>
      <c r="B181" s="56"/>
      <c r="C181" s="56"/>
      <c r="D181" s="3" t="s">
        <v>29</v>
      </c>
      <c r="E181" s="3"/>
      <c r="F181" s="9"/>
      <c r="G181" s="12"/>
      <c r="H181" s="9"/>
      <c r="I181" s="9"/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57"/>
      <c r="P181" s="67"/>
      <c r="Q181" s="63"/>
      <c r="R181" s="69"/>
      <c r="S181" s="69"/>
      <c r="T181" s="69"/>
      <c r="U181" s="69"/>
      <c r="V181" s="69"/>
    </row>
    <row r="182" spans="1:22" ht="22.5" customHeight="1">
      <c r="A182" s="56"/>
      <c r="B182" s="56"/>
      <c r="C182" s="56"/>
      <c r="D182" s="3" t="s">
        <v>30</v>
      </c>
      <c r="E182" s="3"/>
      <c r="F182" s="9"/>
      <c r="G182" s="12"/>
      <c r="H182" s="9"/>
      <c r="I182" s="9"/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57"/>
      <c r="P182" s="67"/>
      <c r="Q182" s="63"/>
      <c r="R182" s="69"/>
      <c r="S182" s="69"/>
      <c r="T182" s="69"/>
      <c r="U182" s="69"/>
      <c r="V182" s="69"/>
    </row>
    <row r="183" spans="1:22" ht="22.5" customHeight="1">
      <c r="A183" s="56"/>
      <c r="B183" s="56"/>
      <c r="C183" s="56"/>
      <c r="D183" s="3" t="s">
        <v>31</v>
      </c>
      <c r="E183" s="3"/>
      <c r="F183" s="9"/>
      <c r="G183" s="12"/>
      <c r="H183" s="9"/>
      <c r="I183" s="9"/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57"/>
      <c r="P183" s="67"/>
      <c r="Q183" s="63"/>
      <c r="R183" s="69"/>
      <c r="S183" s="69"/>
      <c r="T183" s="69"/>
      <c r="U183" s="69"/>
      <c r="V183" s="69"/>
    </row>
    <row r="184" spans="1:22" ht="22.5" customHeight="1">
      <c r="A184" s="56" t="s">
        <v>138</v>
      </c>
      <c r="B184" s="56" t="s">
        <v>6</v>
      </c>
      <c r="C184" s="56" t="s">
        <v>139</v>
      </c>
      <c r="D184" s="3" t="s">
        <v>4</v>
      </c>
      <c r="E184" s="3"/>
      <c r="F184" s="9"/>
      <c r="G184" s="12"/>
      <c r="H184" s="9"/>
      <c r="I184" s="9"/>
      <c r="J184" s="21">
        <f>J185+J186+J187+J188</f>
        <v>15082.25</v>
      </c>
      <c r="K184" s="21">
        <f>K185+K186+K187+K188</f>
        <v>15082.4</v>
      </c>
      <c r="L184" s="21">
        <f>L185+L186+L187+L188</f>
        <v>12819.7</v>
      </c>
      <c r="M184" s="21">
        <f>M185+M186+M187+M188</f>
        <v>15082.4</v>
      </c>
      <c r="N184" s="21">
        <f>N185+N186+N187+N188</f>
        <v>15082.4</v>
      </c>
      <c r="O184" s="57" t="s">
        <v>201</v>
      </c>
      <c r="P184" s="67" t="s">
        <v>242</v>
      </c>
      <c r="Q184" s="63" t="s">
        <v>243</v>
      </c>
      <c r="R184" s="69">
        <v>22.24</v>
      </c>
      <c r="S184" s="69">
        <v>22.24</v>
      </c>
      <c r="T184" s="69">
        <v>22.24</v>
      </c>
      <c r="U184" s="69">
        <v>22.24</v>
      </c>
      <c r="V184" s="69">
        <v>22.24</v>
      </c>
    </row>
    <row r="185" spans="1:22" ht="22.5" customHeight="1">
      <c r="A185" s="56"/>
      <c r="B185" s="56"/>
      <c r="C185" s="56"/>
      <c r="D185" s="3" t="s">
        <v>28</v>
      </c>
      <c r="E185" s="28" t="s">
        <v>60</v>
      </c>
      <c r="F185" s="9">
        <v>932</v>
      </c>
      <c r="G185" s="12">
        <v>412</v>
      </c>
      <c r="H185" s="13">
        <v>3520900000</v>
      </c>
      <c r="I185" s="13"/>
      <c r="J185" s="25">
        <f>J190+J200+J195</f>
        <v>15082.25</v>
      </c>
      <c r="K185" s="25">
        <f>K190+K200+K195</f>
        <v>15082.4</v>
      </c>
      <c r="L185" s="25">
        <f>L190+L200+L195</f>
        <v>12819.7</v>
      </c>
      <c r="M185" s="25">
        <f>M190+M200+M195</f>
        <v>15082.4</v>
      </c>
      <c r="N185" s="25">
        <f>N190+N200+N195</f>
        <v>15082.4</v>
      </c>
      <c r="O185" s="57"/>
      <c r="P185" s="67"/>
      <c r="Q185" s="63"/>
      <c r="R185" s="69"/>
      <c r="S185" s="69"/>
      <c r="T185" s="69"/>
      <c r="U185" s="69"/>
      <c r="V185" s="69"/>
    </row>
    <row r="186" spans="1:22" ht="22.5" customHeight="1">
      <c r="A186" s="56"/>
      <c r="B186" s="56"/>
      <c r="C186" s="56"/>
      <c r="D186" s="3" t="s">
        <v>29</v>
      </c>
      <c r="E186" s="3"/>
      <c r="F186" s="9"/>
      <c r="G186" s="12"/>
      <c r="H186" s="9"/>
      <c r="I186" s="9"/>
      <c r="J186" s="25">
        <f aca="true" t="shared" si="12" ref="J186:N188">J191+J201</f>
        <v>0</v>
      </c>
      <c r="K186" s="25">
        <f t="shared" si="12"/>
        <v>0</v>
      </c>
      <c r="L186" s="25">
        <f t="shared" si="12"/>
        <v>0</v>
      </c>
      <c r="M186" s="25">
        <f t="shared" si="12"/>
        <v>0</v>
      </c>
      <c r="N186" s="25">
        <f t="shared" si="12"/>
        <v>0</v>
      </c>
      <c r="O186" s="57"/>
      <c r="P186" s="67"/>
      <c r="Q186" s="63"/>
      <c r="R186" s="69"/>
      <c r="S186" s="69"/>
      <c r="T186" s="69"/>
      <c r="U186" s="69"/>
      <c r="V186" s="69"/>
    </row>
    <row r="187" spans="1:22" ht="22.5" customHeight="1">
      <c r="A187" s="56"/>
      <c r="B187" s="56"/>
      <c r="C187" s="56"/>
      <c r="D187" s="3" t="s">
        <v>30</v>
      </c>
      <c r="E187" s="3"/>
      <c r="F187" s="9"/>
      <c r="G187" s="12"/>
      <c r="H187" s="9"/>
      <c r="I187" s="9"/>
      <c r="J187" s="25">
        <f t="shared" si="12"/>
        <v>0</v>
      </c>
      <c r="K187" s="25">
        <f t="shared" si="12"/>
        <v>0</v>
      </c>
      <c r="L187" s="25">
        <f t="shared" si="12"/>
        <v>0</v>
      </c>
      <c r="M187" s="25">
        <f t="shared" si="12"/>
        <v>0</v>
      </c>
      <c r="N187" s="25">
        <f t="shared" si="12"/>
        <v>0</v>
      </c>
      <c r="O187" s="57"/>
      <c r="P187" s="67"/>
      <c r="Q187" s="63"/>
      <c r="R187" s="69"/>
      <c r="S187" s="69"/>
      <c r="T187" s="69"/>
      <c r="U187" s="69"/>
      <c r="V187" s="69"/>
    </row>
    <row r="188" spans="1:22" ht="22.5" customHeight="1">
      <c r="A188" s="56"/>
      <c r="B188" s="56"/>
      <c r="C188" s="56"/>
      <c r="D188" s="3" t="s">
        <v>31</v>
      </c>
      <c r="E188" s="3"/>
      <c r="F188" s="9"/>
      <c r="G188" s="12"/>
      <c r="H188" s="9"/>
      <c r="I188" s="9"/>
      <c r="J188" s="25">
        <f t="shared" si="12"/>
        <v>0</v>
      </c>
      <c r="K188" s="25">
        <f t="shared" si="12"/>
        <v>0</v>
      </c>
      <c r="L188" s="25">
        <f t="shared" si="12"/>
        <v>0</v>
      </c>
      <c r="M188" s="25">
        <f t="shared" si="12"/>
        <v>0</v>
      </c>
      <c r="N188" s="25">
        <f t="shared" si="12"/>
        <v>0</v>
      </c>
      <c r="O188" s="57"/>
      <c r="P188" s="67"/>
      <c r="Q188" s="63"/>
      <c r="R188" s="69"/>
      <c r="S188" s="69"/>
      <c r="T188" s="69"/>
      <c r="U188" s="69"/>
      <c r="V188" s="69"/>
    </row>
    <row r="189" spans="1:22" ht="24.75" customHeight="1">
      <c r="A189" s="56" t="s">
        <v>140</v>
      </c>
      <c r="B189" s="56" t="s">
        <v>11</v>
      </c>
      <c r="C189" s="56" t="s">
        <v>148</v>
      </c>
      <c r="D189" s="3" t="s">
        <v>4</v>
      </c>
      <c r="E189" s="3"/>
      <c r="F189" s="9"/>
      <c r="G189" s="12"/>
      <c r="H189" s="9"/>
      <c r="I189" s="9"/>
      <c r="J189" s="21">
        <f>J190+J191+J192+J193</f>
        <v>1489.95</v>
      </c>
      <c r="K189" s="21">
        <f>K190+K191+K192+K193</f>
        <v>1490.1</v>
      </c>
      <c r="L189" s="21">
        <f>L190+L191+L192+L193</f>
        <v>319.7</v>
      </c>
      <c r="M189" s="21">
        <f>M190+M191+M192+M193</f>
        <v>1490.1</v>
      </c>
      <c r="N189" s="21">
        <f>N190+N191+N192+N193</f>
        <v>1490.1</v>
      </c>
      <c r="O189" s="57" t="s">
        <v>201</v>
      </c>
      <c r="P189" s="67"/>
      <c r="Q189" s="63"/>
      <c r="R189" s="65"/>
      <c r="S189" s="65"/>
      <c r="T189" s="65"/>
      <c r="U189" s="65"/>
      <c r="V189" s="65"/>
    </row>
    <row r="190" spans="1:22" ht="24.75" customHeight="1">
      <c r="A190" s="56"/>
      <c r="B190" s="56"/>
      <c r="C190" s="56"/>
      <c r="D190" s="3" t="s">
        <v>28</v>
      </c>
      <c r="E190" s="28" t="s">
        <v>60</v>
      </c>
      <c r="F190" s="9">
        <v>932</v>
      </c>
      <c r="G190" s="12">
        <v>412</v>
      </c>
      <c r="H190" s="13">
        <v>3520921060</v>
      </c>
      <c r="I190" s="13">
        <v>621</v>
      </c>
      <c r="J190" s="25">
        <v>1489.95</v>
      </c>
      <c r="K190" s="25">
        <v>1490.1</v>
      </c>
      <c r="L190" s="25">
        <v>319.7</v>
      </c>
      <c r="M190" s="25">
        <v>1490.1</v>
      </c>
      <c r="N190" s="25">
        <v>1490.1</v>
      </c>
      <c r="O190" s="57"/>
      <c r="P190" s="67"/>
      <c r="Q190" s="63"/>
      <c r="R190" s="65"/>
      <c r="S190" s="65"/>
      <c r="T190" s="65"/>
      <c r="U190" s="65"/>
      <c r="V190" s="65"/>
    </row>
    <row r="191" spans="1:22" ht="24.75" customHeight="1">
      <c r="A191" s="56"/>
      <c r="B191" s="56"/>
      <c r="C191" s="56"/>
      <c r="D191" s="3" t="s">
        <v>29</v>
      </c>
      <c r="E191" s="3"/>
      <c r="F191" s="9"/>
      <c r="G191" s="12"/>
      <c r="H191" s="9"/>
      <c r="I191" s="9"/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57"/>
      <c r="P191" s="67"/>
      <c r="Q191" s="63"/>
      <c r="R191" s="65"/>
      <c r="S191" s="65"/>
      <c r="T191" s="65"/>
      <c r="U191" s="65"/>
      <c r="V191" s="65"/>
    </row>
    <row r="192" spans="1:22" ht="24.75" customHeight="1">
      <c r="A192" s="56"/>
      <c r="B192" s="56"/>
      <c r="C192" s="56"/>
      <c r="D192" s="3" t="s">
        <v>30</v>
      </c>
      <c r="E192" s="3"/>
      <c r="F192" s="9"/>
      <c r="G192" s="12"/>
      <c r="H192" s="9"/>
      <c r="I192" s="9"/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57"/>
      <c r="P192" s="67"/>
      <c r="Q192" s="63"/>
      <c r="R192" s="65"/>
      <c r="S192" s="65"/>
      <c r="T192" s="65"/>
      <c r="U192" s="65"/>
      <c r="V192" s="65"/>
    </row>
    <row r="193" spans="1:22" ht="24.75" customHeight="1">
      <c r="A193" s="56"/>
      <c r="B193" s="56"/>
      <c r="C193" s="56"/>
      <c r="D193" s="3" t="s">
        <v>31</v>
      </c>
      <c r="E193" s="3"/>
      <c r="F193" s="9"/>
      <c r="G193" s="12"/>
      <c r="H193" s="9"/>
      <c r="I193" s="9"/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57"/>
      <c r="P193" s="67"/>
      <c r="Q193" s="63"/>
      <c r="R193" s="65"/>
      <c r="S193" s="65"/>
      <c r="T193" s="65"/>
      <c r="U193" s="65"/>
      <c r="V193" s="65"/>
    </row>
    <row r="194" spans="1:22" ht="24.75" customHeight="1">
      <c r="A194" s="56" t="s">
        <v>141</v>
      </c>
      <c r="B194" s="56" t="s">
        <v>11</v>
      </c>
      <c r="C194" s="56" t="s">
        <v>147</v>
      </c>
      <c r="D194" s="3" t="s">
        <v>4</v>
      </c>
      <c r="E194" s="3"/>
      <c r="F194" s="9"/>
      <c r="G194" s="12"/>
      <c r="H194" s="9"/>
      <c r="I194" s="9"/>
      <c r="J194" s="21">
        <f>J195+J196+J197+J198</f>
        <v>8448</v>
      </c>
      <c r="K194" s="21">
        <f>K195+K196+K197+K198</f>
        <v>8448</v>
      </c>
      <c r="L194" s="21">
        <f>L195+L196+L197+L198</f>
        <v>8000</v>
      </c>
      <c r="M194" s="21">
        <f>M195+M196+M197+M198</f>
        <v>8448</v>
      </c>
      <c r="N194" s="21">
        <f>N195+N196+N197+N198</f>
        <v>8448</v>
      </c>
      <c r="O194" s="70" t="s">
        <v>201</v>
      </c>
      <c r="P194" s="73" t="s">
        <v>244</v>
      </c>
      <c r="Q194" s="63" t="s">
        <v>205</v>
      </c>
      <c r="R194" s="69">
        <v>14400</v>
      </c>
      <c r="S194" s="69">
        <v>14400</v>
      </c>
      <c r="T194" s="69">
        <v>14400</v>
      </c>
      <c r="U194" s="69">
        <v>14400</v>
      </c>
      <c r="V194" s="69">
        <v>14400</v>
      </c>
    </row>
    <row r="195" spans="1:22" ht="24.75" customHeight="1">
      <c r="A195" s="56"/>
      <c r="B195" s="56"/>
      <c r="C195" s="56"/>
      <c r="D195" s="3" t="s">
        <v>28</v>
      </c>
      <c r="E195" s="28" t="s">
        <v>60</v>
      </c>
      <c r="F195" s="9">
        <v>932</v>
      </c>
      <c r="G195" s="12">
        <v>412</v>
      </c>
      <c r="H195" s="13">
        <v>3520921070</v>
      </c>
      <c r="I195" s="13">
        <v>621</v>
      </c>
      <c r="J195" s="25">
        <v>8448</v>
      </c>
      <c r="K195" s="25">
        <v>8448</v>
      </c>
      <c r="L195" s="25">
        <v>8000</v>
      </c>
      <c r="M195" s="25">
        <v>8448</v>
      </c>
      <c r="N195" s="25">
        <v>8448</v>
      </c>
      <c r="O195" s="71"/>
      <c r="P195" s="74"/>
      <c r="Q195" s="63"/>
      <c r="R195" s="69"/>
      <c r="S195" s="69"/>
      <c r="T195" s="69"/>
      <c r="U195" s="69"/>
      <c r="V195" s="69"/>
    </row>
    <row r="196" spans="1:22" ht="24.75" customHeight="1">
      <c r="A196" s="56"/>
      <c r="B196" s="56"/>
      <c r="C196" s="56"/>
      <c r="D196" s="3" t="s">
        <v>29</v>
      </c>
      <c r="E196" s="3"/>
      <c r="F196" s="9"/>
      <c r="G196" s="12"/>
      <c r="H196" s="9"/>
      <c r="I196" s="9"/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71"/>
      <c r="P196" s="74"/>
      <c r="Q196" s="63"/>
      <c r="R196" s="69"/>
      <c r="S196" s="69"/>
      <c r="T196" s="69"/>
      <c r="U196" s="69"/>
      <c r="V196" s="69"/>
    </row>
    <row r="197" spans="1:22" ht="24.75" customHeight="1">
      <c r="A197" s="56"/>
      <c r="B197" s="56"/>
      <c r="C197" s="56"/>
      <c r="D197" s="3" t="s">
        <v>30</v>
      </c>
      <c r="E197" s="3"/>
      <c r="F197" s="9"/>
      <c r="G197" s="12"/>
      <c r="H197" s="9"/>
      <c r="I197" s="9"/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71"/>
      <c r="P197" s="74"/>
      <c r="Q197" s="63"/>
      <c r="R197" s="69"/>
      <c r="S197" s="69"/>
      <c r="T197" s="69"/>
      <c r="U197" s="69"/>
      <c r="V197" s="69"/>
    </row>
    <row r="198" spans="1:22" ht="24.75" customHeight="1">
      <c r="A198" s="56"/>
      <c r="B198" s="56"/>
      <c r="C198" s="56"/>
      <c r="D198" s="3" t="s">
        <v>31</v>
      </c>
      <c r="E198" s="3"/>
      <c r="F198" s="9"/>
      <c r="G198" s="12"/>
      <c r="H198" s="9"/>
      <c r="I198" s="9"/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72"/>
      <c r="P198" s="75"/>
      <c r="Q198" s="63"/>
      <c r="R198" s="69"/>
      <c r="S198" s="69"/>
      <c r="T198" s="69"/>
      <c r="U198" s="69"/>
      <c r="V198" s="69"/>
    </row>
    <row r="199" spans="1:22" ht="24.75" customHeight="1">
      <c r="A199" s="56" t="s">
        <v>146</v>
      </c>
      <c r="B199" s="56" t="s">
        <v>11</v>
      </c>
      <c r="C199" s="56" t="s">
        <v>144</v>
      </c>
      <c r="D199" s="3" t="s">
        <v>4</v>
      </c>
      <c r="E199" s="3"/>
      <c r="F199" s="9"/>
      <c r="G199" s="12"/>
      <c r="H199" s="9"/>
      <c r="I199" s="9"/>
      <c r="J199" s="21">
        <f>J200+J201+J202+J203</f>
        <v>5144.3</v>
      </c>
      <c r="K199" s="21">
        <f>K200+K201+K202+K203</f>
        <v>5144.3</v>
      </c>
      <c r="L199" s="21">
        <f>L200+L201+L202+L203</f>
        <v>4500</v>
      </c>
      <c r="M199" s="21">
        <f>M200+M201+M202+M203</f>
        <v>5144.3</v>
      </c>
      <c r="N199" s="21">
        <f>N200+N201+N202+N203</f>
        <v>5144.3</v>
      </c>
      <c r="O199" s="63" t="s">
        <v>201</v>
      </c>
      <c r="P199" s="73" t="s">
        <v>245</v>
      </c>
      <c r="Q199" s="63" t="s">
        <v>203</v>
      </c>
      <c r="R199" s="76">
        <v>1.237</v>
      </c>
      <c r="S199" s="79">
        <v>1.871</v>
      </c>
      <c r="T199" s="79">
        <v>2.277</v>
      </c>
      <c r="U199" s="79">
        <v>2.663</v>
      </c>
      <c r="V199" s="79">
        <v>2.997</v>
      </c>
    </row>
    <row r="200" spans="1:22" ht="24.75" customHeight="1">
      <c r="A200" s="56"/>
      <c r="B200" s="56"/>
      <c r="C200" s="56"/>
      <c r="D200" s="3" t="s">
        <v>28</v>
      </c>
      <c r="E200" s="28" t="s">
        <v>60</v>
      </c>
      <c r="F200" s="9">
        <v>932</v>
      </c>
      <c r="G200" s="12">
        <v>412</v>
      </c>
      <c r="H200" s="13">
        <v>3520921030</v>
      </c>
      <c r="I200" s="13">
        <v>621</v>
      </c>
      <c r="J200" s="25">
        <v>5144.3</v>
      </c>
      <c r="K200" s="25">
        <v>5144.3</v>
      </c>
      <c r="L200" s="25">
        <v>4500</v>
      </c>
      <c r="M200" s="25">
        <v>5144.3</v>
      </c>
      <c r="N200" s="25">
        <v>5144.3</v>
      </c>
      <c r="O200" s="63"/>
      <c r="P200" s="74"/>
      <c r="Q200" s="63"/>
      <c r="R200" s="77"/>
      <c r="S200" s="80"/>
      <c r="T200" s="80"/>
      <c r="U200" s="80"/>
      <c r="V200" s="80"/>
    </row>
    <row r="201" spans="1:22" ht="24.75" customHeight="1">
      <c r="A201" s="56"/>
      <c r="B201" s="56"/>
      <c r="C201" s="56"/>
      <c r="D201" s="3" t="s">
        <v>29</v>
      </c>
      <c r="E201" s="3"/>
      <c r="F201" s="9"/>
      <c r="G201" s="12"/>
      <c r="H201" s="9"/>
      <c r="I201" s="9"/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63"/>
      <c r="P201" s="74"/>
      <c r="Q201" s="63"/>
      <c r="R201" s="77"/>
      <c r="S201" s="80"/>
      <c r="T201" s="80"/>
      <c r="U201" s="80"/>
      <c r="V201" s="80"/>
    </row>
    <row r="202" spans="1:22" ht="24.75" customHeight="1">
      <c r="A202" s="56"/>
      <c r="B202" s="56"/>
      <c r="C202" s="56"/>
      <c r="D202" s="3" t="s">
        <v>30</v>
      </c>
      <c r="E202" s="3"/>
      <c r="F202" s="9"/>
      <c r="G202" s="12"/>
      <c r="H202" s="9"/>
      <c r="I202" s="9"/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63"/>
      <c r="P202" s="74"/>
      <c r="Q202" s="63"/>
      <c r="R202" s="77"/>
      <c r="S202" s="80"/>
      <c r="T202" s="80"/>
      <c r="U202" s="80"/>
      <c r="V202" s="80"/>
    </row>
    <row r="203" spans="1:22" ht="24.75" customHeight="1">
      <c r="A203" s="56"/>
      <c r="B203" s="56"/>
      <c r="C203" s="56"/>
      <c r="D203" s="3" t="s">
        <v>31</v>
      </c>
      <c r="E203" s="3"/>
      <c r="F203" s="9"/>
      <c r="G203" s="12"/>
      <c r="H203" s="9"/>
      <c r="I203" s="9"/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63"/>
      <c r="P203" s="75"/>
      <c r="Q203" s="63"/>
      <c r="R203" s="78"/>
      <c r="S203" s="81"/>
      <c r="T203" s="81"/>
      <c r="U203" s="81"/>
      <c r="V203" s="81"/>
    </row>
    <row r="204" spans="1:22" ht="24.75" customHeight="1">
      <c r="A204" s="95" t="s">
        <v>142</v>
      </c>
      <c r="B204" s="91" t="s">
        <v>6</v>
      </c>
      <c r="C204" s="91" t="s">
        <v>149</v>
      </c>
      <c r="D204" s="3" t="s">
        <v>4</v>
      </c>
      <c r="E204" s="3"/>
      <c r="F204" s="9"/>
      <c r="G204" s="12"/>
      <c r="H204" s="9"/>
      <c r="I204" s="9"/>
      <c r="J204" s="21">
        <f>J205+J206+J207+J208</f>
        <v>0</v>
      </c>
      <c r="K204" s="21">
        <f>K205+K206+K207+K208</f>
        <v>0</v>
      </c>
      <c r="L204" s="21">
        <f>L205+L206+L207+L208</f>
        <v>0</v>
      </c>
      <c r="M204" s="21">
        <f>M205+M206+M207+M208</f>
        <v>0</v>
      </c>
      <c r="N204" s="21">
        <f>N205+N206+N207+N208</f>
        <v>0</v>
      </c>
      <c r="O204" s="63" t="s">
        <v>201</v>
      </c>
      <c r="P204" s="67" t="s">
        <v>246</v>
      </c>
      <c r="Q204" s="63" t="s">
        <v>207</v>
      </c>
      <c r="R204" s="69">
        <v>40.2</v>
      </c>
      <c r="S204" s="69">
        <v>40.8</v>
      </c>
      <c r="T204" s="69">
        <v>41</v>
      </c>
      <c r="U204" s="69">
        <v>41.5</v>
      </c>
      <c r="V204" s="69">
        <v>42</v>
      </c>
    </row>
    <row r="205" spans="1:22" ht="24.75" customHeight="1">
      <c r="A205" s="95"/>
      <c r="B205" s="91"/>
      <c r="C205" s="91"/>
      <c r="D205" s="3" t="s">
        <v>28</v>
      </c>
      <c r="E205" s="28" t="s">
        <v>60</v>
      </c>
      <c r="F205" s="9">
        <v>932</v>
      </c>
      <c r="G205" s="12">
        <v>412</v>
      </c>
      <c r="H205" s="9" t="s">
        <v>161</v>
      </c>
      <c r="I205" s="9"/>
      <c r="J205" s="21">
        <f>J210</f>
        <v>0</v>
      </c>
      <c r="K205" s="21">
        <f>K210</f>
        <v>0</v>
      </c>
      <c r="L205" s="21">
        <f>L210</f>
        <v>0</v>
      </c>
      <c r="M205" s="21">
        <f>M210</f>
        <v>0</v>
      </c>
      <c r="N205" s="21">
        <f>N210</f>
        <v>0</v>
      </c>
      <c r="O205" s="63"/>
      <c r="P205" s="67"/>
      <c r="Q205" s="63"/>
      <c r="R205" s="69"/>
      <c r="S205" s="69"/>
      <c r="T205" s="69"/>
      <c r="U205" s="69"/>
      <c r="V205" s="69"/>
    </row>
    <row r="206" spans="1:22" ht="24.75" customHeight="1">
      <c r="A206" s="95"/>
      <c r="B206" s="91"/>
      <c r="C206" s="91"/>
      <c r="D206" s="3" t="s">
        <v>29</v>
      </c>
      <c r="E206" s="3"/>
      <c r="F206" s="9"/>
      <c r="G206" s="12"/>
      <c r="H206" s="9"/>
      <c r="I206" s="9"/>
      <c r="J206" s="21">
        <f aca="true" t="shared" si="13" ref="J206:N208">J211</f>
        <v>0</v>
      </c>
      <c r="K206" s="21">
        <f t="shared" si="13"/>
        <v>0</v>
      </c>
      <c r="L206" s="21">
        <f t="shared" si="13"/>
        <v>0</v>
      </c>
      <c r="M206" s="21">
        <f t="shared" si="13"/>
        <v>0</v>
      </c>
      <c r="N206" s="21">
        <f t="shared" si="13"/>
        <v>0</v>
      </c>
      <c r="O206" s="63"/>
      <c r="P206" s="67"/>
      <c r="Q206" s="63"/>
      <c r="R206" s="69"/>
      <c r="S206" s="69"/>
      <c r="T206" s="69"/>
      <c r="U206" s="69"/>
      <c r="V206" s="69"/>
    </row>
    <row r="207" spans="1:22" ht="24.75" customHeight="1">
      <c r="A207" s="95"/>
      <c r="B207" s="91"/>
      <c r="C207" s="91"/>
      <c r="D207" s="3" t="s">
        <v>30</v>
      </c>
      <c r="E207" s="3"/>
      <c r="F207" s="9"/>
      <c r="G207" s="12"/>
      <c r="H207" s="9"/>
      <c r="I207" s="9"/>
      <c r="J207" s="21">
        <f t="shared" si="13"/>
        <v>0</v>
      </c>
      <c r="K207" s="21">
        <f t="shared" si="13"/>
        <v>0</v>
      </c>
      <c r="L207" s="21">
        <f t="shared" si="13"/>
        <v>0</v>
      </c>
      <c r="M207" s="21">
        <f t="shared" si="13"/>
        <v>0</v>
      </c>
      <c r="N207" s="21">
        <f t="shared" si="13"/>
        <v>0</v>
      </c>
      <c r="O207" s="63"/>
      <c r="P207" s="67"/>
      <c r="Q207" s="63"/>
      <c r="R207" s="69"/>
      <c r="S207" s="69"/>
      <c r="T207" s="69"/>
      <c r="U207" s="69"/>
      <c r="V207" s="69"/>
    </row>
    <row r="208" spans="1:22" ht="24.75" customHeight="1">
      <c r="A208" s="95"/>
      <c r="B208" s="91"/>
      <c r="C208" s="91"/>
      <c r="D208" s="3" t="s">
        <v>31</v>
      </c>
      <c r="E208" s="3"/>
      <c r="F208" s="9"/>
      <c r="G208" s="12"/>
      <c r="H208" s="9"/>
      <c r="I208" s="9"/>
      <c r="J208" s="21">
        <f t="shared" si="13"/>
        <v>0</v>
      </c>
      <c r="K208" s="21">
        <f t="shared" si="13"/>
        <v>0</v>
      </c>
      <c r="L208" s="21">
        <f t="shared" si="13"/>
        <v>0</v>
      </c>
      <c r="M208" s="21">
        <f t="shared" si="13"/>
        <v>0</v>
      </c>
      <c r="N208" s="21">
        <f t="shared" si="13"/>
        <v>0</v>
      </c>
      <c r="O208" s="63"/>
      <c r="P208" s="67"/>
      <c r="Q208" s="63"/>
      <c r="R208" s="69"/>
      <c r="S208" s="69"/>
      <c r="T208" s="69"/>
      <c r="U208" s="69"/>
      <c r="V208" s="69"/>
    </row>
    <row r="209" spans="1:22" ht="33.75" customHeight="1">
      <c r="A209" s="95" t="s">
        <v>143</v>
      </c>
      <c r="B209" s="91" t="s">
        <v>98</v>
      </c>
      <c r="C209" s="91" t="s">
        <v>301</v>
      </c>
      <c r="D209" s="3" t="s">
        <v>4</v>
      </c>
      <c r="E209" s="3"/>
      <c r="F209" s="9"/>
      <c r="G209" s="12"/>
      <c r="H209" s="9"/>
      <c r="I209" s="9"/>
      <c r="J209" s="21">
        <f>J210+J211+J212+J213</f>
        <v>0</v>
      </c>
      <c r="K209" s="21">
        <f>K210+K211+K212+K213</f>
        <v>0</v>
      </c>
      <c r="L209" s="21">
        <f>L210+L211+L212+L213</f>
        <v>0</v>
      </c>
      <c r="M209" s="21">
        <f>M210+M211+M212+M213</f>
        <v>0</v>
      </c>
      <c r="N209" s="21">
        <f>N210+N211+N212+N213</f>
        <v>0</v>
      </c>
      <c r="O209" s="63" t="s">
        <v>201</v>
      </c>
      <c r="P209" s="67" t="s">
        <v>247</v>
      </c>
      <c r="Q209" s="63" t="s">
        <v>205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</row>
    <row r="210" spans="1:22" ht="33.75" customHeight="1">
      <c r="A210" s="95"/>
      <c r="B210" s="91"/>
      <c r="C210" s="91"/>
      <c r="D210" s="3" t="s">
        <v>28</v>
      </c>
      <c r="E210" s="28" t="s">
        <v>60</v>
      </c>
      <c r="F210" s="9">
        <v>932</v>
      </c>
      <c r="G210" s="12">
        <v>412</v>
      </c>
      <c r="H210" s="9"/>
      <c r="I210" s="9"/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63"/>
      <c r="P210" s="67"/>
      <c r="Q210" s="63"/>
      <c r="R210" s="69"/>
      <c r="S210" s="69"/>
      <c r="T210" s="69"/>
      <c r="U210" s="69"/>
      <c r="V210" s="69"/>
    </row>
    <row r="211" spans="1:22" ht="33.75" customHeight="1">
      <c r="A211" s="95"/>
      <c r="B211" s="91"/>
      <c r="C211" s="91"/>
      <c r="D211" s="3" t="s">
        <v>29</v>
      </c>
      <c r="E211" s="3"/>
      <c r="F211" s="9"/>
      <c r="G211" s="12"/>
      <c r="H211" s="9"/>
      <c r="I211" s="9"/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63"/>
      <c r="P211" s="67"/>
      <c r="Q211" s="63" t="s">
        <v>205</v>
      </c>
      <c r="R211" s="69">
        <v>4</v>
      </c>
      <c r="S211" s="69">
        <v>4</v>
      </c>
      <c r="T211" s="69">
        <v>4</v>
      </c>
      <c r="U211" s="69">
        <v>4</v>
      </c>
      <c r="V211" s="69">
        <v>4</v>
      </c>
    </row>
    <row r="212" spans="1:22" ht="33.75" customHeight="1">
      <c r="A212" s="95"/>
      <c r="B212" s="91"/>
      <c r="C212" s="91"/>
      <c r="D212" s="3" t="s">
        <v>30</v>
      </c>
      <c r="E212" s="3"/>
      <c r="F212" s="9"/>
      <c r="G212" s="12"/>
      <c r="H212" s="9"/>
      <c r="I212" s="9"/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63"/>
      <c r="P212" s="67"/>
      <c r="Q212" s="63"/>
      <c r="R212" s="69"/>
      <c r="S212" s="69"/>
      <c r="T212" s="69"/>
      <c r="U212" s="69"/>
      <c r="V212" s="69"/>
    </row>
    <row r="213" spans="1:22" ht="33.75" customHeight="1">
      <c r="A213" s="95"/>
      <c r="B213" s="91"/>
      <c r="C213" s="91"/>
      <c r="D213" s="3" t="s">
        <v>31</v>
      </c>
      <c r="E213" s="3"/>
      <c r="F213" s="9"/>
      <c r="G213" s="12"/>
      <c r="H213" s="9"/>
      <c r="I213" s="9"/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63"/>
      <c r="P213" s="67"/>
      <c r="Q213" s="63"/>
      <c r="R213" s="69"/>
      <c r="S213" s="69"/>
      <c r="T213" s="69"/>
      <c r="U213" s="69"/>
      <c r="V213" s="69"/>
    </row>
    <row r="214" spans="1:22" ht="48" customHeight="1">
      <c r="A214" s="56" t="s">
        <v>150</v>
      </c>
      <c r="B214" s="56" t="s">
        <v>6</v>
      </c>
      <c r="C214" s="56" t="s">
        <v>14</v>
      </c>
      <c r="D214" s="3" t="s">
        <v>4</v>
      </c>
      <c r="E214" s="3"/>
      <c r="F214" s="9"/>
      <c r="G214" s="12"/>
      <c r="H214" s="9"/>
      <c r="I214" s="9"/>
      <c r="J214" s="21">
        <f>SUM(J215:J218)</f>
        <v>2186.106</v>
      </c>
      <c r="K214" s="21">
        <f>SUM(K215:K218)</f>
        <v>4068.893</v>
      </c>
      <c r="L214" s="21">
        <f>SUM(L215:L218)</f>
        <v>1413.80127</v>
      </c>
      <c r="M214" s="21">
        <f>SUM(M215:M218)</f>
        <v>28325.7141</v>
      </c>
      <c r="N214" s="21">
        <f>SUM(N215:N218)</f>
        <v>40933.7141</v>
      </c>
      <c r="O214" s="63" t="s">
        <v>201</v>
      </c>
      <c r="P214" s="61" t="s">
        <v>314</v>
      </c>
      <c r="Q214" s="57" t="s">
        <v>304</v>
      </c>
      <c r="R214" s="55">
        <f>SUM(R219:R273)</f>
        <v>10</v>
      </c>
      <c r="S214" s="55">
        <f>SUM(S219:S273)</f>
        <v>10</v>
      </c>
      <c r="T214" s="55">
        <f>SUM(T219:T273)</f>
        <v>30</v>
      </c>
      <c r="U214" s="55">
        <f>SUM(U219:U273)</f>
        <v>155</v>
      </c>
      <c r="V214" s="55">
        <f>SUM(V219:V273)</f>
        <v>215</v>
      </c>
    </row>
    <row r="215" spans="1:22" ht="48" customHeight="1">
      <c r="A215" s="56"/>
      <c r="B215" s="56"/>
      <c r="C215" s="56"/>
      <c r="D215" s="3" t="s">
        <v>28</v>
      </c>
      <c r="E215" s="28" t="s">
        <v>60</v>
      </c>
      <c r="F215" s="9">
        <v>932</v>
      </c>
      <c r="G215" s="12">
        <v>412</v>
      </c>
      <c r="H215" s="13" t="s">
        <v>175</v>
      </c>
      <c r="I215" s="9"/>
      <c r="J215" s="21">
        <f>J220+J225+J230+J235+J240+J245+J250+J255+J260+J265</f>
        <v>2186.106</v>
      </c>
      <c r="K215" s="21">
        <f>K220+K225+K230+K235+K240+K245+K250+K255+K260+K265</f>
        <v>4068.893</v>
      </c>
      <c r="L215" s="21">
        <f>L220+L225+L230+L235+L240+L245+L250+L255+L260+L265</f>
        <v>1413.80127</v>
      </c>
      <c r="M215" s="21">
        <f>M220+M225+M230+M235+M240+M245+M250+M255+M260+M265</f>
        <v>28325.7141</v>
      </c>
      <c r="N215" s="21">
        <f>N220+N225+N230+N235+N240+N245+N250+N255+N260+N265</f>
        <v>40933.7141</v>
      </c>
      <c r="O215" s="63"/>
      <c r="P215" s="61"/>
      <c r="Q215" s="57"/>
      <c r="R215" s="55"/>
      <c r="S215" s="55"/>
      <c r="T215" s="55"/>
      <c r="U215" s="55"/>
      <c r="V215" s="55"/>
    </row>
    <row r="216" spans="1:22" ht="48" customHeight="1">
      <c r="A216" s="56"/>
      <c r="B216" s="56"/>
      <c r="C216" s="56"/>
      <c r="D216" s="3" t="s">
        <v>29</v>
      </c>
      <c r="E216" s="3"/>
      <c r="F216" s="9"/>
      <c r="G216" s="12"/>
      <c r="H216" s="9"/>
      <c r="I216" s="9"/>
      <c r="J216" s="21">
        <f aca="true" t="shared" si="14" ref="J216:N218">J221+J226+J231+J236+J241+J246+J251+J256+J261+J266</f>
        <v>0</v>
      </c>
      <c r="K216" s="21">
        <f t="shared" si="14"/>
        <v>0</v>
      </c>
      <c r="L216" s="21">
        <f t="shared" si="14"/>
        <v>0</v>
      </c>
      <c r="M216" s="21">
        <f t="shared" si="14"/>
        <v>0</v>
      </c>
      <c r="N216" s="21">
        <f t="shared" si="14"/>
        <v>0</v>
      </c>
      <c r="O216" s="63"/>
      <c r="P216" s="61"/>
      <c r="Q216" s="57"/>
      <c r="R216" s="55"/>
      <c r="S216" s="55"/>
      <c r="T216" s="55"/>
      <c r="U216" s="55"/>
      <c r="V216" s="55"/>
    </row>
    <row r="217" spans="1:22" ht="48" customHeight="1">
      <c r="A217" s="56"/>
      <c r="B217" s="56"/>
      <c r="C217" s="56"/>
      <c r="D217" s="3" t="s">
        <v>30</v>
      </c>
      <c r="E217" s="3"/>
      <c r="F217" s="9"/>
      <c r="G217" s="12"/>
      <c r="H217" s="9"/>
      <c r="I217" s="9"/>
      <c r="J217" s="21">
        <f t="shared" si="14"/>
        <v>0</v>
      </c>
      <c r="K217" s="21">
        <f t="shared" si="14"/>
        <v>0</v>
      </c>
      <c r="L217" s="21">
        <f t="shared" si="14"/>
        <v>0</v>
      </c>
      <c r="M217" s="21">
        <f t="shared" si="14"/>
        <v>0</v>
      </c>
      <c r="N217" s="21">
        <f t="shared" si="14"/>
        <v>0</v>
      </c>
      <c r="O217" s="63"/>
      <c r="P217" s="61"/>
      <c r="Q217" s="57"/>
      <c r="R217" s="55"/>
      <c r="S217" s="55"/>
      <c r="T217" s="55"/>
      <c r="U217" s="55"/>
      <c r="V217" s="55"/>
    </row>
    <row r="218" spans="1:22" ht="48" customHeight="1">
      <c r="A218" s="56"/>
      <c r="B218" s="56"/>
      <c r="C218" s="56"/>
      <c r="D218" s="3" t="s">
        <v>31</v>
      </c>
      <c r="E218" s="3"/>
      <c r="F218" s="9"/>
      <c r="G218" s="12"/>
      <c r="H218" s="9"/>
      <c r="I218" s="9"/>
      <c r="J218" s="21">
        <f t="shared" si="14"/>
        <v>0</v>
      </c>
      <c r="K218" s="21">
        <f t="shared" si="14"/>
        <v>0</v>
      </c>
      <c r="L218" s="21">
        <f t="shared" si="14"/>
        <v>0</v>
      </c>
      <c r="M218" s="21">
        <f t="shared" si="14"/>
        <v>0</v>
      </c>
      <c r="N218" s="21">
        <f t="shared" si="14"/>
        <v>0</v>
      </c>
      <c r="O218" s="63"/>
      <c r="P218" s="61"/>
      <c r="Q218" s="57"/>
      <c r="R218" s="55"/>
      <c r="S218" s="55"/>
      <c r="T218" s="55"/>
      <c r="U218" s="55"/>
      <c r="V218" s="55"/>
    </row>
    <row r="219" spans="1:22" ht="30" customHeight="1">
      <c r="A219" s="56" t="s">
        <v>151</v>
      </c>
      <c r="B219" s="56" t="s">
        <v>11</v>
      </c>
      <c r="C219" s="56" t="s">
        <v>91</v>
      </c>
      <c r="D219" s="3" t="s">
        <v>4</v>
      </c>
      <c r="E219" s="3"/>
      <c r="F219" s="9"/>
      <c r="G219" s="12"/>
      <c r="H219" s="9"/>
      <c r="I219" s="9"/>
      <c r="J219" s="21">
        <f>J220+J221+J222+J223</f>
        <v>0</v>
      </c>
      <c r="K219" s="21">
        <f>K220+K221+K222+K223</f>
        <v>0</v>
      </c>
      <c r="L219" s="21">
        <f>L220+L221+L222+L223</f>
        <v>0</v>
      </c>
      <c r="M219" s="21">
        <f>M220+M221+M222+M223</f>
        <v>0</v>
      </c>
      <c r="N219" s="21">
        <f>N220+N221+N222+N223</f>
        <v>0</v>
      </c>
      <c r="O219" s="63" t="s">
        <v>201</v>
      </c>
      <c r="P219" s="67" t="s">
        <v>249</v>
      </c>
      <c r="Q219" s="63" t="s">
        <v>205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</row>
    <row r="220" spans="1:22" ht="30" customHeight="1">
      <c r="A220" s="56"/>
      <c r="B220" s="56"/>
      <c r="C220" s="56"/>
      <c r="D220" s="3" t="s">
        <v>28</v>
      </c>
      <c r="E220" s="28" t="s">
        <v>60</v>
      </c>
      <c r="F220" s="9">
        <v>932</v>
      </c>
      <c r="G220" s="12">
        <v>412</v>
      </c>
      <c r="H220" s="13" t="s">
        <v>176</v>
      </c>
      <c r="I220" s="9"/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63"/>
      <c r="P220" s="67"/>
      <c r="Q220" s="63"/>
      <c r="R220" s="69"/>
      <c r="S220" s="69"/>
      <c r="T220" s="69"/>
      <c r="U220" s="69"/>
      <c r="V220" s="69"/>
    </row>
    <row r="221" spans="1:22" ht="30" customHeight="1">
      <c r="A221" s="56"/>
      <c r="B221" s="56"/>
      <c r="C221" s="56"/>
      <c r="D221" s="3" t="s">
        <v>29</v>
      </c>
      <c r="E221" s="3"/>
      <c r="F221" s="9"/>
      <c r="G221" s="12"/>
      <c r="H221" s="9"/>
      <c r="I221" s="9"/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63"/>
      <c r="P221" s="67"/>
      <c r="Q221" s="63"/>
      <c r="R221" s="69"/>
      <c r="S221" s="69"/>
      <c r="T221" s="69"/>
      <c r="U221" s="69"/>
      <c r="V221" s="69"/>
    </row>
    <row r="222" spans="1:22" ht="30" customHeight="1">
      <c r="A222" s="56"/>
      <c r="B222" s="56"/>
      <c r="C222" s="56"/>
      <c r="D222" s="3" t="s">
        <v>30</v>
      </c>
      <c r="E222" s="3"/>
      <c r="F222" s="9"/>
      <c r="G222" s="12"/>
      <c r="H222" s="9"/>
      <c r="I222" s="9"/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63"/>
      <c r="P222" s="67"/>
      <c r="Q222" s="63"/>
      <c r="R222" s="69"/>
      <c r="S222" s="69"/>
      <c r="T222" s="69"/>
      <c r="U222" s="69"/>
      <c r="V222" s="69"/>
    </row>
    <row r="223" spans="1:22" ht="30" customHeight="1">
      <c r="A223" s="56"/>
      <c r="B223" s="56"/>
      <c r="C223" s="56"/>
      <c r="D223" s="3" t="s">
        <v>31</v>
      </c>
      <c r="E223" s="3"/>
      <c r="F223" s="9"/>
      <c r="G223" s="12"/>
      <c r="H223" s="9"/>
      <c r="I223" s="9"/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63"/>
      <c r="P223" s="67"/>
      <c r="Q223" s="63"/>
      <c r="R223" s="69"/>
      <c r="S223" s="69"/>
      <c r="T223" s="69"/>
      <c r="U223" s="69"/>
      <c r="V223" s="69"/>
    </row>
    <row r="224" spans="1:22" ht="48" customHeight="1">
      <c r="A224" s="56" t="s">
        <v>152</v>
      </c>
      <c r="B224" s="56" t="s">
        <v>11</v>
      </c>
      <c r="C224" s="56" t="s">
        <v>122</v>
      </c>
      <c r="D224" s="3" t="s">
        <v>4</v>
      </c>
      <c r="E224" s="3"/>
      <c r="F224" s="9"/>
      <c r="G224" s="12"/>
      <c r="H224" s="9"/>
      <c r="I224" s="9"/>
      <c r="J224" s="21">
        <f>J225+J226+J227+J228</f>
        <v>0</v>
      </c>
      <c r="K224" s="21">
        <f>K225+K226+K227+K228</f>
        <v>0</v>
      </c>
      <c r="L224" s="21">
        <f>L225+L226+L227+L228</f>
        <v>0</v>
      </c>
      <c r="M224" s="21">
        <f>M225+M226+M227+M228</f>
        <v>0</v>
      </c>
      <c r="N224" s="21">
        <f>N225+N226+N227+N228</f>
        <v>0</v>
      </c>
      <c r="O224" s="63" t="s">
        <v>201</v>
      </c>
      <c r="P224" s="67" t="s">
        <v>250</v>
      </c>
      <c r="Q224" s="63" t="s">
        <v>205</v>
      </c>
      <c r="R224" s="69">
        <v>0</v>
      </c>
      <c r="S224" s="69">
        <v>0</v>
      </c>
      <c r="T224" s="69">
        <v>0</v>
      </c>
      <c r="U224" s="69">
        <v>0</v>
      </c>
      <c r="V224" s="69">
        <v>0</v>
      </c>
    </row>
    <row r="225" spans="1:22" ht="48" customHeight="1">
      <c r="A225" s="56"/>
      <c r="B225" s="56"/>
      <c r="C225" s="56"/>
      <c r="D225" s="3" t="s">
        <v>28</v>
      </c>
      <c r="E225" s="28" t="s">
        <v>60</v>
      </c>
      <c r="F225" s="9">
        <v>932</v>
      </c>
      <c r="G225" s="12">
        <v>412</v>
      </c>
      <c r="H225" s="13" t="s">
        <v>177</v>
      </c>
      <c r="I225" s="9"/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63"/>
      <c r="P225" s="67"/>
      <c r="Q225" s="63"/>
      <c r="R225" s="69"/>
      <c r="S225" s="69"/>
      <c r="T225" s="69"/>
      <c r="U225" s="69"/>
      <c r="V225" s="69"/>
    </row>
    <row r="226" spans="1:22" ht="48" customHeight="1">
      <c r="A226" s="56"/>
      <c r="B226" s="56"/>
      <c r="C226" s="56"/>
      <c r="D226" s="3" t="s">
        <v>29</v>
      </c>
      <c r="E226" s="3"/>
      <c r="F226" s="9"/>
      <c r="G226" s="12"/>
      <c r="H226" s="9"/>
      <c r="I226" s="9"/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63"/>
      <c r="P226" s="67"/>
      <c r="Q226" s="63"/>
      <c r="R226" s="69"/>
      <c r="S226" s="69"/>
      <c r="T226" s="69"/>
      <c r="U226" s="69"/>
      <c r="V226" s="69"/>
    </row>
    <row r="227" spans="1:22" ht="48" customHeight="1">
      <c r="A227" s="56"/>
      <c r="B227" s="56"/>
      <c r="C227" s="56"/>
      <c r="D227" s="3" t="s">
        <v>30</v>
      </c>
      <c r="E227" s="3"/>
      <c r="F227" s="9"/>
      <c r="G227" s="12"/>
      <c r="H227" s="9"/>
      <c r="I227" s="9"/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63"/>
      <c r="P227" s="67"/>
      <c r="Q227" s="63"/>
      <c r="R227" s="69"/>
      <c r="S227" s="69"/>
      <c r="T227" s="69"/>
      <c r="U227" s="69"/>
      <c r="V227" s="69"/>
    </row>
    <row r="228" spans="1:22" ht="48" customHeight="1">
      <c r="A228" s="56"/>
      <c r="B228" s="56"/>
      <c r="C228" s="56"/>
      <c r="D228" s="3" t="s">
        <v>31</v>
      </c>
      <c r="E228" s="3"/>
      <c r="F228" s="9"/>
      <c r="G228" s="12"/>
      <c r="H228" s="9"/>
      <c r="I228" s="9"/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63"/>
      <c r="P228" s="67"/>
      <c r="Q228" s="63"/>
      <c r="R228" s="69"/>
      <c r="S228" s="69"/>
      <c r="T228" s="69"/>
      <c r="U228" s="69"/>
      <c r="V228" s="69"/>
    </row>
    <row r="229" spans="1:22" ht="45.75" customHeight="1">
      <c r="A229" s="56" t="s">
        <v>153</v>
      </c>
      <c r="B229" s="56" t="s">
        <v>11</v>
      </c>
      <c r="C229" s="56" t="s">
        <v>16</v>
      </c>
      <c r="D229" s="3" t="s">
        <v>4</v>
      </c>
      <c r="E229" s="3"/>
      <c r="F229" s="9"/>
      <c r="G229" s="12"/>
      <c r="H229" s="9"/>
      <c r="I229" s="9"/>
      <c r="J229" s="21">
        <f>J230+J231+J232+J233</f>
        <v>0</v>
      </c>
      <c r="K229" s="21">
        <f>K230+K231+K232+K233</f>
        <v>0</v>
      </c>
      <c r="L229" s="21">
        <f>L230+L231+L232+L233</f>
        <v>0</v>
      </c>
      <c r="M229" s="21">
        <f>M230+M231+M232+M233</f>
        <v>2825.7141</v>
      </c>
      <c r="N229" s="21">
        <f>N230+N231+N232+N233</f>
        <v>2683.7141</v>
      </c>
      <c r="O229" s="63" t="s">
        <v>201</v>
      </c>
      <c r="P229" s="67" t="s">
        <v>251</v>
      </c>
      <c r="Q229" s="63" t="s">
        <v>205</v>
      </c>
      <c r="R229" s="69">
        <v>0</v>
      </c>
      <c r="S229" s="69">
        <v>0</v>
      </c>
      <c r="T229" s="69">
        <v>0</v>
      </c>
      <c r="U229" s="69">
        <v>20</v>
      </c>
      <c r="V229" s="69">
        <v>25</v>
      </c>
    </row>
    <row r="230" spans="1:22" ht="45.75" customHeight="1">
      <c r="A230" s="56"/>
      <c r="B230" s="56"/>
      <c r="C230" s="56"/>
      <c r="D230" s="3" t="s">
        <v>28</v>
      </c>
      <c r="E230" s="28" t="s">
        <v>60</v>
      </c>
      <c r="F230" s="9">
        <v>932</v>
      </c>
      <c r="G230" s="12">
        <v>412</v>
      </c>
      <c r="H230" s="13" t="s">
        <v>178</v>
      </c>
      <c r="I230" s="9"/>
      <c r="J230" s="21">
        <v>0</v>
      </c>
      <c r="K230" s="21">
        <v>0</v>
      </c>
      <c r="L230" s="21">
        <v>0</v>
      </c>
      <c r="M230" s="21">
        <f>4250-1424.2859</f>
        <v>2825.7141</v>
      </c>
      <c r="N230" s="21">
        <f>4500-1816.2859</f>
        <v>2683.7141</v>
      </c>
      <c r="O230" s="63"/>
      <c r="P230" s="67"/>
      <c r="Q230" s="63"/>
      <c r="R230" s="69"/>
      <c r="S230" s="69"/>
      <c r="T230" s="69"/>
      <c r="U230" s="69"/>
      <c r="V230" s="69"/>
    </row>
    <row r="231" spans="1:22" ht="45.75" customHeight="1">
      <c r="A231" s="56"/>
      <c r="B231" s="56"/>
      <c r="C231" s="56"/>
      <c r="D231" s="3" t="s">
        <v>29</v>
      </c>
      <c r="E231" s="3"/>
      <c r="F231" s="9"/>
      <c r="G231" s="12"/>
      <c r="H231" s="9"/>
      <c r="I231" s="9"/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63"/>
      <c r="P231" s="67"/>
      <c r="Q231" s="63"/>
      <c r="R231" s="69"/>
      <c r="S231" s="69"/>
      <c r="T231" s="69"/>
      <c r="U231" s="69"/>
      <c r="V231" s="69"/>
    </row>
    <row r="232" spans="1:22" ht="45.75" customHeight="1">
      <c r="A232" s="56"/>
      <c r="B232" s="56"/>
      <c r="C232" s="56"/>
      <c r="D232" s="3" t="s">
        <v>30</v>
      </c>
      <c r="E232" s="3"/>
      <c r="F232" s="9"/>
      <c r="G232" s="12"/>
      <c r="H232" s="9"/>
      <c r="I232" s="9"/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63"/>
      <c r="P232" s="67"/>
      <c r="Q232" s="63"/>
      <c r="R232" s="69"/>
      <c r="S232" s="69"/>
      <c r="T232" s="69"/>
      <c r="U232" s="69"/>
      <c r="V232" s="69"/>
    </row>
    <row r="233" spans="1:22" ht="45.75" customHeight="1">
      <c r="A233" s="56"/>
      <c r="B233" s="56"/>
      <c r="C233" s="56"/>
      <c r="D233" s="3" t="s">
        <v>31</v>
      </c>
      <c r="E233" s="3"/>
      <c r="F233" s="9"/>
      <c r="G233" s="12"/>
      <c r="H233" s="9"/>
      <c r="I233" s="9"/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63"/>
      <c r="P233" s="67"/>
      <c r="Q233" s="63"/>
      <c r="R233" s="69"/>
      <c r="S233" s="69"/>
      <c r="T233" s="69"/>
      <c r="U233" s="69"/>
      <c r="V233" s="69"/>
    </row>
    <row r="234" spans="1:22" ht="38.25" customHeight="1">
      <c r="A234" s="56" t="s">
        <v>154</v>
      </c>
      <c r="B234" s="97" t="s">
        <v>11</v>
      </c>
      <c r="C234" s="97" t="s">
        <v>17</v>
      </c>
      <c r="D234" s="3" t="s">
        <v>4</v>
      </c>
      <c r="E234" s="3"/>
      <c r="F234" s="9"/>
      <c r="G234" s="12"/>
      <c r="H234" s="9"/>
      <c r="I234" s="9"/>
      <c r="J234" s="21">
        <f>SUM(J235:J238)</f>
        <v>2186.106</v>
      </c>
      <c r="K234" s="21">
        <f>SUM(K235:K238)</f>
        <v>4068.893</v>
      </c>
      <c r="L234" s="21">
        <f>SUM(L235:L238)</f>
        <v>1413.80127</v>
      </c>
      <c r="M234" s="21">
        <f>SUM(M235:M238)</f>
        <v>4000</v>
      </c>
      <c r="N234" s="21">
        <f>SUM(N235:N238)</f>
        <v>5000</v>
      </c>
      <c r="O234" s="63" t="s">
        <v>201</v>
      </c>
      <c r="P234" s="67" t="s">
        <v>252</v>
      </c>
      <c r="Q234" s="63" t="s">
        <v>205</v>
      </c>
      <c r="R234" s="69">
        <v>10</v>
      </c>
      <c r="S234" s="69">
        <v>10</v>
      </c>
      <c r="T234" s="69">
        <v>30</v>
      </c>
      <c r="U234" s="69">
        <v>40</v>
      </c>
      <c r="V234" s="69">
        <v>50</v>
      </c>
    </row>
    <row r="235" spans="1:22" ht="38.25" customHeight="1">
      <c r="A235" s="56"/>
      <c r="B235" s="97"/>
      <c r="C235" s="97"/>
      <c r="D235" s="3" t="s">
        <v>28</v>
      </c>
      <c r="E235" s="28" t="s">
        <v>60</v>
      </c>
      <c r="F235" s="9">
        <v>932</v>
      </c>
      <c r="G235" s="12">
        <v>412</v>
      </c>
      <c r="H235" s="13" t="s">
        <v>179</v>
      </c>
      <c r="I235" s="9">
        <v>811</v>
      </c>
      <c r="J235" s="21">
        <v>2186.106</v>
      </c>
      <c r="K235" s="21">
        <v>4068.893</v>
      </c>
      <c r="L235" s="21">
        <f>1588.1431-174.34183</f>
        <v>1413.80127</v>
      </c>
      <c r="M235" s="21">
        <v>4000</v>
      </c>
      <c r="N235" s="21">
        <v>5000</v>
      </c>
      <c r="O235" s="63"/>
      <c r="P235" s="67"/>
      <c r="Q235" s="63"/>
      <c r="R235" s="69"/>
      <c r="S235" s="69"/>
      <c r="T235" s="69"/>
      <c r="U235" s="69"/>
      <c r="V235" s="69"/>
    </row>
    <row r="236" spans="1:22" ht="38.25" customHeight="1">
      <c r="A236" s="56"/>
      <c r="B236" s="97"/>
      <c r="C236" s="97"/>
      <c r="D236" s="3" t="s">
        <v>29</v>
      </c>
      <c r="E236" s="3"/>
      <c r="F236" s="9"/>
      <c r="G236" s="12"/>
      <c r="H236" s="9"/>
      <c r="I236" s="9"/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63"/>
      <c r="P236" s="67"/>
      <c r="Q236" s="63"/>
      <c r="R236" s="69"/>
      <c r="S236" s="69"/>
      <c r="T236" s="69"/>
      <c r="U236" s="69"/>
      <c r="V236" s="69"/>
    </row>
    <row r="237" spans="1:22" ht="38.25" customHeight="1">
      <c r="A237" s="56"/>
      <c r="B237" s="97"/>
      <c r="C237" s="97"/>
      <c r="D237" s="3" t="s">
        <v>30</v>
      </c>
      <c r="E237" s="3"/>
      <c r="F237" s="9"/>
      <c r="G237" s="12"/>
      <c r="H237" s="9"/>
      <c r="I237" s="9"/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63"/>
      <c r="P237" s="67"/>
      <c r="Q237" s="63"/>
      <c r="R237" s="69"/>
      <c r="S237" s="69"/>
      <c r="T237" s="69"/>
      <c r="U237" s="69"/>
      <c r="V237" s="69"/>
    </row>
    <row r="238" spans="1:22" ht="38.25" customHeight="1">
      <c r="A238" s="56"/>
      <c r="B238" s="97"/>
      <c r="C238" s="97"/>
      <c r="D238" s="3" t="s">
        <v>31</v>
      </c>
      <c r="E238" s="3"/>
      <c r="F238" s="9"/>
      <c r="G238" s="12"/>
      <c r="H238" s="9"/>
      <c r="I238" s="9"/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63"/>
      <c r="P238" s="67"/>
      <c r="Q238" s="63"/>
      <c r="R238" s="69"/>
      <c r="S238" s="69"/>
      <c r="T238" s="69"/>
      <c r="U238" s="69"/>
      <c r="V238" s="69"/>
    </row>
    <row r="239" spans="1:22" ht="42" customHeight="1">
      <c r="A239" s="56" t="s">
        <v>155</v>
      </c>
      <c r="B239" s="56" t="s">
        <v>11</v>
      </c>
      <c r="C239" s="56" t="s">
        <v>59</v>
      </c>
      <c r="D239" s="3" t="s">
        <v>4</v>
      </c>
      <c r="E239" s="3"/>
      <c r="F239" s="9"/>
      <c r="G239" s="12"/>
      <c r="H239" s="9"/>
      <c r="I239" s="9"/>
      <c r="J239" s="21">
        <f>J240+J241+J242+J243</f>
        <v>0</v>
      </c>
      <c r="K239" s="21">
        <f>K240+K241+K242+K243</f>
        <v>0</v>
      </c>
      <c r="L239" s="21">
        <f>L240+L241+L242+L243</f>
        <v>0</v>
      </c>
      <c r="M239" s="21">
        <f>M240+M241+M242+M243</f>
        <v>1500</v>
      </c>
      <c r="N239" s="21">
        <f>N240+N241+N242+N243</f>
        <v>2000</v>
      </c>
      <c r="O239" s="63" t="s">
        <v>201</v>
      </c>
      <c r="P239" s="67" t="s">
        <v>253</v>
      </c>
      <c r="Q239" s="63" t="s">
        <v>205</v>
      </c>
      <c r="R239" s="69">
        <v>0</v>
      </c>
      <c r="S239" s="69">
        <v>0</v>
      </c>
      <c r="T239" s="69">
        <v>0</v>
      </c>
      <c r="U239" s="69">
        <v>18</v>
      </c>
      <c r="V239" s="69">
        <v>25</v>
      </c>
    </row>
    <row r="240" spans="1:22" ht="42" customHeight="1">
      <c r="A240" s="56"/>
      <c r="B240" s="56"/>
      <c r="C240" s="56"/>
      <c r="D240" s="3" t="s">
        <v>28</v>
      </c>
      <c r="E240" s="28" t="s">
        <v>60</v>
      </c>
      <c r="F240" s="9">
        <v>932</v>
      </c>
      <c r="G240" s="12">
        <v>412</v>
      </c>
      <c r="H240" s="13" t="s">
        <v>180</v>
      </c>
      <c r="I240" s="9"/>
      <c r="J240" s="21">
        <v>0</v>
      </c>
      <c r="K240" s="21">
        <v>0</v>
      </c>
      <c r="L240" s="21">
        <v>0</v>
      </c>
      <c r="M240" s="21">
        <v>1500</v>
      </c>
      <c r="N240" s="21">
        <v>2000</v>
      </c>
      <c r="O240" s="63"/>
      <c r="P240" s="67"/>
      <c r="Q240" s="63"/>
      <c r="R240" s="69"/>
      <c r="S240" s="69"/>
      <c r="T240" s="69"/>
      <c r="U240" s="69"/>
      <c r="V240" s="69"/>
    </row>
    <row r="241" spans="1:22" ht="42" customHeight="1">
      <c r="A241" s="56"/>
      <c r="B241" s="56"/>
      <c r="C241" s="56"/>
      <c r="D241" s="3" t="s">
        <v>29</v>
      </c>
      <c r="E241" s="3"/>
      <c r="F241" s="9"/>
      <c r="G241" s="12"/>
      <c r="H241" s="9"/>
      <c r="I241" s="9"/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63"/>
      <c r="P241" s="67"/>
      <c r="Q241" s="63"/>
      <c r="R241" s="69"/>
      <c r="S241" s="69"/>
      <c r="T241" s="69"/>
      <c r="U241" s="69"/>
      <c r="V241" s="69"/>
    </row>
    <row r="242" spans="1:22" ht="42" customHeight="1">
      <c r="A242" s="56"/>
      <c r="B242" s="56"/>
      <c r="C242" s="56"/>
      <c r="D242" s="3" t="s">
        <v>30</v>
      </c>
      <c r="E242" s="3"/>
      <c r="F242" s="9"/>
      <c r="G242" s="12"/>
      <c r="H242" s="9"/>
      <c r="I242" s="9"/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63"/>
      <c r="P242" s="67"/>
      <c r="Q242" s="63"/>
      <c r="R242" s="69"/>
      <c r="S242" s="69"/>
      <c r="T242" s="69"/>
      <c r="U242" s="69"/>
      <c r="V242" s="69"/>
    </row>
    <row r="243" spans="1:22" ht="42" customHeight="1">
      <c r="A243" s="56"/>
      <c r="B243" s="56"/>
      <c r="C243" s="56"/>
      <c r="D243" s="3" t="s">
        <v>31</v>
      </c>
      <c r="E243" s="3"/>
      <c r="F243" s="9"/>
      <c r="G243" s="12"/>
      <c r="H243" s="9"/>
      <c r="I243" s="9"/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63"/>
      <c r="P243" s="67"/>
      <c r="Q243" s="63"/>
      <c r="R243" s="69"/>
      <c r="S243" s="69"/>
      <c r="T243" s="69"/>
      <c r="U243" s="69"/>
      <c r="V243" s="69"/>
    </row>
    <row r="244" spans="1:22" ht="38.25" customHeight="1">
      <c r="A244" s="56" t="s">
        <v>156</v>
      </c>
      <c r="B244" s="56" t="s">
        <v>11</v>
      </c>
      <c r="C244" s="56" t="s">
        <v>18</v>
      </c>
      <c r="D244" s="3" t="s">
        <v>4</v>
      </c>
      <c r="E244" s="3"/>
      <c r="F244" s="9"/>
      <c r="G244" s="12"/>
      <c r="H244" s="9"/>
      <c r="I244" s="9"/>
      <c r="J244" s="21">
        <f>J245+J246+J247+J248</f>
        <v>0</v>
      </c>
      <c r="K244" s="21">
        <f>K245+K246+K247+K248</f>
        <v>0</v>
      </c>
      <c r="L244" s="21">
        <f>L245+L246+L247+L248</f>
        <v>0</v>
      </c>
      <c r="M244" s="21">
        <f>M245+M246+M247+M248</f>
        <v>3000</v>
      </c>
      <c r="N244" s="21">
        <f>N245+N246+N247+N248</f>
        <v>3000</v>
      </c>
      <c r="O244" s="63" t="s">
        <v>201</v>
      </c>
      <c r="P244" s="67" t="s">
        <v>254</v>
      </c>
      <c r="Q244" s="63" t="s">
        <v>205</v>
      </c>
      <c r="R244" s="69">
        <v>0</v>
      </c>
      <c r="S244" s="69">
        <v>0</v>
      </c>
      <c r="T244" s="69">
        <v>0</v>
      </c>
      <c r="U244" s="69">
        <v>30</v>
      </c>
      <c r="V244" s="69">
        <v>40</v>
      </c>
    </row>
    <row r="245" spans="1:22" ht="38.25" customHeight="1">
      <c r="A245" s="56"/>
      <c r="B245" s="56"/>
      <c r="C245" s="56"/>
      <c r="D245" s="3" t="s">
        <v>28</v>
      </c>
      <c r="E245" s="28" t="s">
        <v>60</v>
      </c>
      <c r="F245" s="9">
        <v>932</v>
      </c>
      <c r="G245" s="12">
        <v>412</v>
      </c>
      <c r="H245" s="13" t="s">
        <v>181</v>
      </c>
      <c r="I245" s="9"/>
      <c r="J245" s="21">
        <v>0</v>
      </c>
      <c r="K245" s="21">
        <v>0</v>
      </c>
      <c r="L245" s="21">
        <v>0</v>
      </c>
      <c r="M245" s="21">
        <v>3000</v>
      </c>
      <c r="N245" s="21">
        <v>3000</v>
      </c>
      <c r="O245" s="63"/>
      <c r="P245" s="67"/>
      <c r="Q245" s="63"/>
      <c r="R245" s="69"/>
      <c r="S245" s="69"/>
      <c r="T245" s="69"/>
      <c r="U245" s="69"/>
      <c r="V245" s="69"/>
    </row>
    <row r="246" spans="1:22" ht="38.25" customHeight="1">
      <c r="A246" s="56"/>
      <c r="B246" s="56"/>
      <c r="C246" s="56"/>
      <c r="D246" s="3" t="s">
        <v>29</v>
      </c>
      <c r="E246" s="3"/>
      <c r="F246" s="9"/>
      <c r="G246" s="12"/>
      <c r="H246" s="9"/>
      <c r="I246" s="9"/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63"/>
      <c r="P246" s="67"/>
      <c r="Q246" s="63"/>
      <c r="R246" s="69"/>
      <c r="S246" s="69"/>
      <c r="T246" s="69"/>
      <c r="U246" s="69"/>
      <c r="V246" s="69"/>
    </row>
    <row r="247" spans="1:22" ht="38.25" customHeight="1">
      <c r="A247" s="56"/>
      <c r="B247" s="56"/>
      <c r="C247" s="56"/>
      <c r="D247" s="3" t="s">
        <v>30</v>
      </c>
      <c r="E247" s="3"/>
      <c r="F247" s="9"/>
      <c r="G247" s="12"/>
      <c r="H247" s="9"/>
      <c r="I247" s="9"/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63"/>
      <c r="P247" s="67"/>
      <c r="Q247" s="63"/>
      <c r="R247" s="69"/>
      <c r="S247" s="69"/>
      <c r="T247" s="69"/>
      <c r="U247" s="69"/>
      <c r="V247" s="69"/>
    </row>
    <row r="248" spans="1:22" ht="38.25" customHeight="1">
      <c r="A248" s="56"/>
      <c r="B248" s="56"/>
      <c r="C248" s="56"/>
      <c r="D248" s="3" t="s">
        <v>31</v>
      </c>
      <c r="E248" s="3"/>
      <c r="F248" s="9"/>
      <c r="G248" s="12"/>
      <c r="H248" s="9"/>
      <c r="I248" s="9"/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63"/>
      <c r="P248" s="67"/>
      <c r="Q248" s="63"/>
      <c r="R248" s="69"/>
      <c r="S248" s="69"/>
      <c r="T248" s="69"/>
      <c r="U248" s="69"/>
      <c r="V248" s="69"/>
    </row>
    <row r="249" spans="1:22" ht="33" customHeight="1">
      <c r="A249" s="56" t="s">
        <v>157</v>
      </c>
      <c r="B249" s="97" t="s">
        <v>11</v>
      </c>
      <c r="C249" s="97" t="s">
        <v>20</v>
      </c>
      <c r="D249" s="3" t="s">
        <v>4</v>
      </c>
      <c r="E249" s="3"/>
      <c r="F249" s="9"/>
      <c r="G249" s="12"/>
      <c r="H249" s="9"/>
      <c r="I249" s="9"/>
      <c r="J249" s="21">
        <f>SUM(J250:J253)</f>
        <v>0</v>
      </c>
      <c r="K249" s="21">
        <f>SUM(K250:K253)</f>
        <v>0</v>
      </c>
      <c r="L249" s="21">
        <f>SUM(L250:L253)</f>
        <v>0</v>
      </c>
      <c r="M249" s="21">
        <f>SUM(M250:M253)</f>
        <v>3500</v>
      </c>
      <c r="N249" s="21">
        <f>SUM(N250:N253)</f>
        <v>4000</v>
      </c>
      <c r="O249" s="63" t="s">
        <v>201</v>
      </c>
      <c r="P249" s="67" t="s">
        <v>255</v>
      </c>
      <c r="Q249" s="63" t="s">
        <v>205</v>
      </c>
      <c r="R249" s="69">
        <v>0</v>
      </c>
      <c r="S249" s="69">
        <v>0</v>
      </c>
      <c r="T249" s="69">
        <v>0</v>
      </c>
      <c r="U249" s="69">
        <v>15</v>
      </c>
      <c r="V249" s="69">
        <v>30</v>
      </c>
    </row>
    <row r="250" spans="1:22" ht="33" customHeight="1">
      <c r="A250" s="56"/>
      <c r="B250" s="97"/>
      <c r="C250" s="97"/>
      <c r="D250" s="3" t="s">
        <v>28</v>
      </c>
      <c r="E250" s="28" t="s">
        <v>60</v>
      </c>
      <c r="F250" s="9">
        <v>932</v>
      </c>
      <c r="G250" s="12">
        <v>412</v>
      </c>
      <c r="H250" s="13" t="s">
        <v>182</v>
      </c>
      <c r="I250" s="9"/>
      <c r="J250" s="21">
        <v>0</v>
      </c>
      <c r="K250" s="21">
        <v>0</v>
      </c>
      <c r="L250" s="21">
        <v>0</v>
      </c>
      <c r="M250" s="21">
        <v>3500</v>
      </c>
      <c r="N250" s="21">
        <v>4000</v>
      </c>
      <c r="O250" s="63"/>
      <c r="P250" s="67"/>
      <c r="Q250" s="63"/>
      <c r="R250" s="69"/>
      <c r="S250" s="69"/>
      <c r="T250" s="69"/>
      <c r="U250" s="69"/>
      <c r="V250" s="69"/>
    </row>
    <row r="251" spans="1:22" ht="33" customHeight="1">
      <c r="A251" s="56"/>
      <c r="B251" s="97"/>
      <c r="C251" s="97"/>
      <c r="D251" s="3" t="s">
        <v>29</v>
      </c>
      <c r="E251" s="3"/>
      <c r="F251" s="9"/>
      <c r="G251" s="12"/>
      <c r="H251" s="9"/>
      <c r="I251" s="9"/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63"/>
      <c r="P251" s="67"/>
      <c r="Q251" s="63"/>
      <c r="R251" s="69"/>
      <c r="S251" s="69"/>
      <c r="T251" s="69"/>
      <c r="U251" s="69"/>
      <c r="V251" s="69"/>
    </row>
    <row r="252" spans="1:22" ht="33" customHeight="1">
      <c r="A252" s="56"/>
      <c r="B252" s="97"/>
      <c r="C252" s="97"/>
      <c r="D252" s="3" t="s">
        <v>30</v>
      </c>
      <c r="E252" s="3"/>
      <c r="F252" s="9"/>
      <c r="G252" s="12"/>
      <c r="H252" s="9"/>
      <c r="I252" s="9"/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63"/>
      <c r="P252" s="67"/>
      <c r="Q252" s="63"/>
      <c r="R252" s="69"/>
      <c r="S252" s="69"/>
      <c r="T252" s="69"/>
      <c r="U252" s="69"/>
      <c r="V252" s="69"/>
    </row>
    <row r="253" spans="1:22" ht="33" customHeight="1">
      <c r="A253" s="56"/>
      <c r="B253" s="97"/>
      <c r="C253" s="97"/>
      <c r="D253" s="3" t="s">
        <v>31</v>
      </c>
      <c r="E253" s="3"/>
      <c r="F253" s="9"/>
      <c r="G253" s="12"/>
      <c r="H253" s="9"/>
      <c r="I253" s="9"/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63"/>
      <c r="P253" s="67"/>
      <c r="Q253" s="63"/>
      <c r="R253" s="69"/>
      <c r="S253" s="69"/>
      <c r="T253" s="69"/>
      <c r="U253" s="69"/>
      <c r="V253" s="69"/>
    </row>
    <row r="254" spans="1:22" ht="15" customHeight="1">
      <c r="A254" s="56" t="s">
        <v>158</v>
      </c>
      <c r="B254" s="56" t="s">
        <v>11</v>
      </c>
      <c r="C254" s="56" t="s">
        <v>186</v>
      </c>
      <c r="D254" s="3" t="s">
        <v>4</v>
      </c>
      <c r="E254" s="3"/>
      <c r="F254" s="9"/>
      <c r="G254" s="12"/>
      <c r="H254" s="9"/>
      <c r="I254" s="9"/>
      <c r="J254" s="21">
        <f>J255+J256+J257+J258</f>
        <v>0</v>
      </c>
      <c r="K254" s="21">
        <f>K255+K256+K257+K258</f>
        <v>0</v>
      </c>
      <c r="L254" s="21">
        <f>L255+L256+L257+L258</f>
        <v>0</v>
      </c>
      <c r="M254" s="21">
        <f>M255+M256+M257+M258</f>
        <v>3500</v>
      </c>
      <c r="N254" s="21">
        <f>N255+N256+N257+N258</f>
        <v>4250</v>
      </c>
      <c r="O254" s="63" t="s">
        <v>201</v>
      </c>
      <c r="P254" s="67" t="s">
        <v>256</v>
      </c>
      <c r="Q254" s="63" t="s">
        <v>205</v>
      </c>
      <c r="R254" s="69">
        <v>0</v>
      </c>
      <c r="S254" s="69">
        <v>0</v>
      </c>
      <c r="T254" s="69">
        <v>0</v>
      </c>
      <c r="U254" s="69">
        <v>20</v>
      </c>
      <c r="V254" s="69">
        <v>30</v>
      </c>
    </row>
    <row r="255" spans="1:22" ht="17.25" customHeight="1">
      <c r="A255" s="56"/>
      <c r="B255" s="56"/>
      <c r="C255" s="56"/>
      <c r="D255" s="3" t="s">
        <v>28</v>
      </c>
      <c r="E255" s="28" t="s">
        <v>60</v>
      </c>
      <c r="F255" s="9">
        <v>932</v>
      </c>
      <c r="G255" s="12">
        <v>412</v>
      </c>
      <c r="H255" s="13" t="s">
        <v>183</v>
      </c>
      <c r="I255" s="9"/>
      <c r="J255" s="21">
        <v>0</v>
      </c>
      <c r="K255" s="21">
        <v>0</v>
      </c>
      <c r="L255" s="21">
        <v>0</v>
      </c>
      <c r="M255" s="21">
        <v>3500</v>
      </c>
      <c r="N255" s="21">
        <v>4250</v>
      </c>
      <c r="O255" s="63"/>
      <c r="P255" s="67"/>
      <c r="Q255" s="63"/>
      <c r="R255" s="69"/>
      <c r="S255" s="69"/>
      <c r="T255" s="69"/>
      <c r="U255" s="69"/>
      <c r="V255" s="69"/>
    </row>
    <row r="256" spans="1:22" ht="15" customHeight="1">
      <c r="A256" s="56"/>
      <c r="B256" s="56"/>
      <c r="C256" s="56"/>
      <c r="D256" s="3" t="s">
        <v>29</v>
      </c>
      <c r="E256" s="3"/>
      <c r="F256" s="9"/>
      <c r="G256" s="12"/>
      <c r="H256" s="9"/>
      <c r="I256" s="9"/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63"/>
      <c r="P256" s="67"/>
      <c r="Q256" s="63"/>
      <c r="R256" s="69"/>
      <c r="S256" s="69"/>
      <c r="T256" s="69"/>
      <c r="U256" s="69"/>
      <c r="V256" s="69"/>
    </row>
    <row r="257" spans="1:22" ht="15" customHeight="1">
      <c r="A257" s="56"/>
      <c r="B257" s="56"/>
      <c r="C257" s="56"/>
      <c r="D257" s="3" t="s">
        <v>30</v>
      </c>
      <c r="E257" s="3"/>
      <c r="F257" s="9"/>
      <c r="G257" s="12"/>
      <c r="H257" s="9"/>
      <c r="I257" s="9"/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63"/>
      <c r="P257" s="67"/>
      <c r="Q257" s="63"/>
      <c r="R257" s="69"/>
      <c r="S257" s="69"/>
      <c r="T257" s="69"/>
      <c r="U257" s="69"/>
      <c r="V257" s="69"/>
    </row>
    <row r="258" spans="1:22" ht="15" customHeight="1">
      <c r="A258" s="56"/>
      <c r="B258" s="56"/>
      <c r="C258" s="56"/>
      <c r="D258" s="3" t="s">
        <v>31</v>
      </c>
      <c r="E258" s="3"/>
      <c r="F258" s="9"/>
      <c r="G258" s="12"/>
      <c r="H258" s="9"/>
      <c r="I258" s="9"/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63"/>
      <c r="P258" s="67"/>
      <c r="Q258" s="63"/>
      <c r="R258" s="69"/>
      <c r="S258" s="69"/>
      <c r="T258" s="69"/>
      <c r="U258" s="69"/>
      <c r="V258" s="69"/>
    </row>
    <row r="259" spans="1:22" ht="15" customHeight="1">
      <c r="A259" s="56" t="s">
        <v>159</v>
      </c>
      <c r="B259" s="56" t="s">
        <v>11</v>
      </c>
      <c r="C259" s="56" t="s">
        <v>92</v>
      </c>
      <c r="D259" s="3" t="s">
        <v>4</v>
      </c>
      <c r="E259" s="3"/>
      <c r="F259" s="9"/>
      <c r="G259" s="12"/>
      <c r="H259" s="9"/>
      <c r="I259" s="9"/>
      <c r="J259" s="21">
        <f>J260+J261+J262+J263</f>
        <v>0</v>
      </c>
      <c r="K259" s="21">
        <f>K260+K261+K262+K263</f>
        <v>0</v>
      </c>
      <c r="L259" s="21">
        <f>L260+L261+L262+L263</f>
        <v>0</v>
      </c>
      <c r="M259" s="21">
        <f>M260+M261+M262+M263</f>
        <v>0</v>
      </c>
      <c r="N259" s="21">
        <f>N260+N261+N262+N263</f>
        <v>0</v>
      </c>
      <c r="O259" s="63" t="s">
        <v>201</v>
      </c>
      <c r="P259" s="67" t="s">
        <v>257</v>
      </c>
      <c r="Q259" s="63" t="s">
        <v>205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</row>
    <row r="260" spans="1:22" ht="16.5" customHeight="1">
      <c r="A260" s="56"/>
      <c r="B260" s="56"/>
      <c r="C260" s="56"/>
      <c r="D260" s="3" t="s">
        <v>28</v>
      </c>
      <c r="E260" s="28" t="s">
        <v>60</v>
      </c>
      <c r="F260" s="9">
        <v>932</v>
      </c>
      <c r="G260" s="12">
        <v>412</v>
      </c>
      <c r="H260" s="13" t="s">
        <v>184</v>
      </c>
      <c r="I260" s="9"/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63"/>
      <c r="P260" s="67"/>
      <c r="Q260" s="63"/>
      <c r="R260" s="69"/>
      <c r="S260" s="69"/>
      <c r="T260" s="69"/>
      <c r="U260" s="69"/>
      <c r="V260" s="69"/>
    </row>
    <row r="261" spans="1:22" ht="15" customHeight="1">
      <c r="A261" s="56"/>
      <c r="B261" s="56"/>
      <c r="C261" s="56"/>
      <c r="D261" s="3" t="s">
        <v>29</v>
      </c>
      <c r="E261" s="3"/>
      <c r="F261" s="9"/>
      <c r="G261" s="12"/>
      <c r="H261" s="9"/>
      <c r="I261" s="9"/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63"/>
      <c r="P261" s="67"/>
      <c r="Q261" s="63"/>
      <c r="R261" s="69"/>
      <c r="S261" s="69"/>
      <c r="T261" s="69"/>
      <c r="U261" s="69"/>
      <c r="V261" s="69"/>
    </row>
    <row r="262" spans="1:22" ht="15" customHeight="1">
      <c r="A262" s="56"/>
      <c r="B262" s="56"/>
      <c r="C262" s="56"/>
      <c r="D262" s="3" t="s">
        <v>30</v>
      </c>
      <c r="E262" s="3"/>
      <c r="F262" s="9"/>
      <c r="G262" s="12"/>
      <c r="H262" s="9"/>
      <c r="I262" s="9"/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63"/>
      <c r="P262" s="67"/>
      <c r="Q262" s="63"/>
      <c r="R262" s="69"/>
      <c r="S262" s="69"/>
      <c r="T262" s="69"/>
      <c r="U262" s="69"/>
      <c r="V262" s="69"/>
    </row>
    <row r="263" spans="1:22" ht="15" customHeight="1">
      <c r="A263" s="56"/>
      <c r="B263" s="56"/>
      <c r="C263" s="56"/>
      <c r="D263" s="3" t="s">
        <v>31</v>
      </c>
      <c r="E263" s="3"/>
      <c r="F263" s="9"/>
      <c r="G263" s="12"/>
      <c r="H263" s="9"/>
      <c r="I263" s="9"/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63"/>
      <c r="P263" s="67"/>
      <c r="Q263" s="63"/>
      <c r="R263" s="69"/>
      <c r="S263" s="69"/>
      <c r="T263" s="69"/>
      <c r="U263" s="69"/>
      <c r="V263" s="69"/>
    </row>
    <row r="264" spans="1:22" ht="15" customHeight="1">
      <c r="A264" s="56" t="s">
        <v>160</v>
      </c>
      <c r="B264" s="97" t="s">
        <v>11</v>
      </c>
      <c r="C264" s="97" t="s">
        <v>185</v>
      </c>
      <c r="D264" s="3" t="s">
        <v>4</v>
      </c>
      <c r="E264" s="3"/>
      <c r="F264" s="9"/>
      <c r="G264" s="12"/>
      <c r="H264" s="9"/>
      <c r="I264" s="9"/>
      <c r="J264" s="21">
        <f>SUM(J265:J268)</f>
        <v>0</v>
      </c>
      <c r="K264" s="21">
        <f>SUM(K265:K268)</f>
        <v>0</v>
      </c>
      <c r="L264" s="21">
        <f>SUM(L265:L268)</f>
        <v>0</v>
      </c>
      <c r="M264" s="21">
        <f>SUM(M265:M268)</f>
        <v>10000</v>
      </c>
      <c r="N264" s="21">
        <f>SUM(N265:N268)</f>
        <v>20000</v>
      </c>
      <c r="O264" s="63" t="s">
        <v>201</v>
      </c>
      <c r="P264" s="67" t="s">
        <v>258</v>
      </c>
      <c r="Q264" s="63" t="s">
        <v>212</v>
      </c>
      <c r="R264" s="69">
        <v>0</v>
      </c>
      <c r="S264" s="69">
        <v>0</v>
      </c>
      <c r="T264" s="69">
        <v>0</v>
      </c>
      <c r="U264" s="69">
        <v>12</v>
      </c>
      <c r="V264" s="69">
        <v>15</v>
      </c>
    </row>
    <row r="265" spans="1:22" ht="15" customHeight="1">
      <c r="A265" s="56"/>
      <c r="B265" s="97"/>
      <c r="C265" s="97"/>
      <c r="D265" s="3" t="s">
        <v>28</v>
      </c>
      <c r="E265" s="28"/>
      <c r="F265" s="9"/>
      <c r="G265" s="12"/>
      <c r="H265" s="13"/>
      <c r="I265" s="9"/>
      <c r="J265" s="21">
        <v>0</v>
      </c>
      <c r="K265" s="21">
        <v>0</v>
      </c>
      <c r="L265" s="21">
        <v>0</v>
      </c>
      <c r="M265" s="21">
        <v>10000</v>
      </c>
      <c r="N265" s="21">
        <v>20000</v>
      </c>
      <c r="O265" s="63"/>
      <c r="P265" s="67"/>
      <c r="Q265" s="63"/>
      <c r="R265" s="69"/>
      <c r="S265" s="69"/>
      <c r="T265" s="69"/>
      <c r="U265" s="69"/>
      <c r="V265" s="69"/>
    </row>
    <row r="266" spans="1:22" ht="15" customHeight="1">
      <c r="A266" s="56"/>
      <c r="B266" s="97"/>
      <c r="C266" s="97"/>
      <c r="D266" s="3" t="s">
        <v>29</v>
      </c>
      <c r="E266" s="3"/>
      <c r="F266" s="9"/>
      <c r="G266" s="12"/>
      <c r="H266" s="9"/>
      <c r="I266" s="9"/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63"/>
      <c r="P266" s="67"/>
      <c r="Q266" s="63"/>
      <c r="R266" s="69"/>
      <c r="S266" s="69"/>
      <c r="T266" s="69"/>
      <c r="U266" s="69"/>
      <c r="V266" s="69"/>
    </row>
    <row r="267" spans="1:22" ht="15" customHeight="1">
      <c r="A267" s="56"/>
      <c r="B267" s="97"/>
      <c r="C267" s="97"/>
      <c r="D267" s="3" t="s">
        <v>30</v>
      </c>
      <c r="E267" s="3"/>
      <c r="F267" s="9"/>
      <c r="G267" s="12"/>
      <c r="H267" s="9"/>
      <c r="I267" s="9"/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63"/>
      <c r="P267" s="67"/>
      <c r="Q267" s="63"/>
      <c r="R267" s="69"/>
      <c r="S267" s="69"/>
      <c r="T267" s="69"/>
      <c r="U267" s="69"/>
      <c r="V267" s="69"/>
    </row>
    <row r="268" spans="1:22" ht="27" customHeight="1">
      <c r="A268" s="56"/>
      <c r="B268" s="97"/>
      <c r="C268" s="97"/>
      <c r="D268" s="3" t="s">
        <v>31</v>
      </c>
      <c r="E268" s="3"/>
      <c r="F268" s="9"/>
      <c r="G268" s="12"/>
      <c r="H268" s="9"/>
      <c r="I268" s="9"/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63"/>
      <c r="P268" s="67"/>
      <c r="Q268" s="63"/>
      <c r="R268" s="69"/>
      <c r="S268" s="69"/>
      <c r="T268" s="69"/>
      <c r="U268" s="69"/>
      <c r="V268" s="69"/>
    </row>
    <row r="269" spans="1:22" ht="15" customHeight="1">
      <c r="A269" s="56" t="s">
        <v>300</v>
      </c>
      <c r="B269" s="97" t="s">
        <v>11</v>
      </c>
      <c r="C269" s="97" t="s">
        <v>290</v>
      </c>
      <c r="D269" s="3" t="s">
        <v>4</v>
      </c>
      <c r="E269" s="3"/>
      <c r="F269" s="9"/>
      <c r="G269" s="12"/>
      <c r="H269" s="9"/>
      <c r="I269" s="9"/>
      <c r="J269" s="21">
        <f>SUM(J270:J273)</f>
        <v>0</v>
      </c>
      <c r="K269" s="21">
        <f>SUM(K270:K273)</f>
        <v>0</v>
      </c>
      <c r="L269" s="21">
        <f>SUM(L270:L273)</f>
        <v>0</v>
      </c>
      <c r="M269" s="21">
        <f>SUM(M270:M273)</f>
        <v>0</v>
      </c>
      <c r="N269" s="21">
        <f>SUM(N270:N273)</f>
        <v>0</v>
      </c>
      <c r="O269" s="63" t="s">
        <v>201</v>
      </c>
      <c r="P269" s="67" t="s">
        <v>258</v>
      </c>
      <c r="Q269" s="63" t="s">
        <v>212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</row>
    <row r="270" spans="1:22" ht="15" customHeight="1">
      <c r="A270" s="56"/>
      <c r="B270" s="97"/>
      <c r="C270" s="97"/>
      <c r="D270" s="3" t="s">
        <v>28</v>
      </c>
      <c r="E270" s="48" t="s">
        <v>60</v>
      </c>
      <c r="F270" s="9">
        <v>932</v>
      </c>
      <c r="G270" s="12">
        <v>412</v>
      </c>
      <c r="H270" s="13" t="s">
        <v>316</v>
      </c>
      <c r="I270" s="9">
        <v>522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63"/>
      <c r="P270" s="67"/>
      <c r="Q270" s="63"/>
      <c r="R270" s="69"/>
      <c r="S270" s="69"/>
      <c r="T270" s="69"/>
      <c r="U270" s="69"/>
      <c r="V270" s="69"/>
    </row>
    <row r="271" spans="1:22" ht="15" customHeight="1">
      <c r="A271" s="56"/>
      <c r="B271" s="97"/>
      <c r="C271" s="97"/>
      <c r="D271" s="3" t="s">
        <v>29</v>
      </c>
      <c r="E271" s="3"/>
      <c r="F271" s="9"/>
      <c r="G271" s="12"/>
      <c r="H271" s="9"/>
      <c r="I271" s="9"/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63"/>
      <c r="P271" s="67"/>
      <c r="Q271" s="63"/>
      <c r="R271" s="69"/>
      <c r="S271" s="69"/>
      <c r="T271" s="69"/>
      <c r="U271" s="69"/>
      <c r="V271" s="69"/>
    </row>
    <row r="272" spans="1:22" ht="15" customHeight="1">
      <c r="A272" s="56"/>
      <c r="B272" s="97"/>
      <c r="C272" s="97"/>
      <c r="D272" s="3" t="s">
        <v>30</v>
      </c>
      <c r="E272" s="3"/>
      <c r="F272" s="9"/>
      <c r="G272" s="12"/>
      <c r="H272" s="9"/>
      <c r="I272" s="9"/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63"/>
      <c r="P272" s="67"/>
      <c r="Q272" s="63"/>
      <c r="R272" s="69"/>
      <c r="S272" s="69"/>
      <c r="T272" s="69"/>
      <c r="U272" s="69"/>
      <c r="V272" s="69"/>
    </row>
    <row r="273" spans="1:22" ht="27" customHeight="1">
      <c r="A273" s="56"/>
      <c r="B273" s="97"/>
      <c r="C273" s="97"/>
      <c r="D273" s="3" t="s">
        <v>31</v>
      </c>
      <c r="E273" s="3"/>
      <c r="F273" s="9"/>
      <c r="G273" s="12"/>
      <c r="H273" s="9"/>
      <c r="I273" s="9"/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63"/>
      <c r="P273" s="67"/>
      <c r="Q273" s="63"/>
      <c r="R273" s="69"/>
      <c r="S273" s="69"/>
      <c r="T273" s="69"/>
      <c r="U273" s="69"/>
      <c r="V273" s="69"/>
    </row>
    <row r="274" spans="1:22" ht="35.25" customHeight="1">
      <c r="A274" s="85">
        <v>3</v>
      </c>
      <c r="B274" s="88" t="s">
        <v>10</v>
      </c>
      <c r="C274" s="105" t="s">
        <v>107</v>
      </c>
      <c r="D274" s="3" t="s">
        <v>4</v>
      </c>
      <c r="E274" s="4"/>
      <c r="F274" s="7"/>
      <c r="G274" s="11"/>
      <c r="H274" s="11"/>
      <c r="I274" s="11"/>
      <c r="J274" s="22">
        <f>SUM(J275:J278)</f>
        <v>9342.14</v>
      </c>
      <c r="K274" s="22">
        <f>SUM(K275:K278)</f>
        <v>9342.14</v>
      </c>
      <c r="L274" s="22">
        <f>SUM(L275:L278)</f>
        <v>9731.408</v>
      </c>
      <c r="M274" s="22">
        <f>SUM(M275:M278)</f>
        <v>9696</v>
      </c>
      <c r="N274" s="22">
        <f>SUM(N275:N278)</f>
        <v>10019</v>
      </c>
      <c r="O274" s="43" t="s">
        <v>201</v>
      </c>
      <c r="P274" s="34" t="s">
        <v>259</v>
      </c>
      <c r="Q274" s="30" t="s">
        <v>291</v>
      </c>
      <c r="R274" s="45">
        <v>206</v>
      </c>
      <c r="S274" s="45">
        <v>208</v>
      </c>
      <c r="T274" s="45">
        <v>210</v>
      </c>
      <c r="U274" s="45">
        <v>212</v>
      </c>
      <c r="V274" s="45">
        <v>214</v>
      </c>
    </row>
    <row r="275" spans="1:22" ht="35.25" customHeight="1">
      <c r="A275" s="86"/>
      <c r="B275" s="89"/>
      <c r="C275" s="106"/>
      <c r="D275" s="3" t="s">
        <v>95</v>
      </c>
      <c r="E275" s="20" t="s">
        <v>60</v>
      </c>
      <c r="F275" s="13">
        <v>932</v>
      </c>
      <c r="G275" s="14">
        <v>412</v>
      </c>
      <c r="H275" s="20">
        <v>2630000000</v>
      </c>
      <c r="I275" s="9" t="s">
        <v>292</v>
      </c>
      <c r="J275" s="22">
        <f aca="true" t="shared" si="15" ref="J275:N278">J280+J305+J320+J372</f>
        <v>9142.14</v>
      </c>
      <c r="K275" s="22">
        <f t="shared" si="15"/>
        <v>9142.14</v>
      </c>
      <c r="L275" s="22">
        <f t="shared" si="15"/>
        <v>9531.408</v>
      </c>
      <c r="M275" s="22">
        <f t="shared" si="15"/>
        <v>9496</v>
      </c>
      <c r="N275" s="22">
        <f t="shared" si="15"/>
        <v>9819</v>
      </c>
      <c r="O275" s="43" t="s">
        <v>201</v>
      </c>
      <c r="P275" s="34" t="s">
        <v>327</v>
      </c>
      <c r="Q275" s="30" t="s">
        <v>329</v>
      </c>
      <c r="R275" s="45">
        <v>747</v>
      </c>
      <c r="S275" s="45">
        <v>784</v>
      </c>
      <c r="T275" s="45">
        <v>824</v>
      </c>
      <c r="U275" s="45">
        <v>861</v>
      </c>
      <c r="V275" s="45">
        <v>898</v>
      </c>
    </row>
    <row r="276" spans="1:22" ht="35.25" customHeight="1">
      <c r="A276" s="86"/>
      <c r="B276" s="89"/>
      <c r="C276" s="106"/>
      <c r="D276" s="3" t="s">
        <v>29</v>
      </c>
      <c r="E276" s="4"/>
      <c r="F276" s="9"/>
      <c r="G276" s="17"/>
      <c r="H276" s="9"/>
      <c r="I276" s="9"/>
      <c r="J276" s="22">
        <f t="shared" si="15"/>
        <v>0</v>
      </c>
      <c r="K276" s="22">
        <f t="shared" si="15"/>
        <v>0</v>
      </c>
      <c r="L276" s="22">
        <f t="shared" si="15"/>
        <v>0</v>
      </c>
      <c r="M276" s="22">
        <f t="shared" si="15"/>
        <v>0</v>
      </c>
      <c r="N276" s="22">
        <f t="shared" si="15"/>
        <v>0</v>
      </c>
      <c r="O276" s="43" t="s">
        <v>201</v>
      </c>
      <c r="P276" s="34" t="s">
        <v>328</v>
      </c>
      <c r="Q276" s="30" t="s">
        <v>205</v>
      </c>
      <c r="R276" s="45">
        <v>1</v>
      </c>
      <c r="S276" s="45">
        <v>1</v>
      </c>
      <c r="T276" s="45">
        <v>1</v>
      </c>
      <c r="U276" s="45">
        <v>1</v>
      </c>
      <c r="V276" s="45">
        <v>1</v>
      </c>
    </row>
    <row r="277" spans="1:22" ht="15" customHeight="1">
      <c r="A277" s="86"/>
      <c r="B277" s="89"/>
      <c r="C277" s="106"/>
      <c r="D277" s="3" t="s">
        <v>30</v>
      </c>
      <c r="E277" s="4"/>
      <c r="F277" s="9"/>
      <c r="G277" s="17"/>
      <c r="H277" s="9"/>
      <c r="I277" s="9"/>
      <c r="J277" s="22">
        <f t="shared" si="15"/>
        <v>0</v>
      </c>
      <c r="K277" s="22">
        <f t="shared" si="15"/>
        <v>0</v>
      </c>
      <c r="L277" s="22">
        <f t="shared" si="15"/>
        <v>0</v>
      </c>
      <c r="M277" s="22">
        <f t="shared" si="15"/>
        <v>0</v>
      </c>
      <c r="N277" s="22">
        <f t="shared" si="15"/>
        <v>0</v>
      </c>
      <c r="O277" s="43"/>
      <c r="P277" s="34"/>
      <c r="Q277" s="34"/>
      <c r="R277" s="45"/>
      <c r="S277" s="45"/>
      <c r="T277" s="45"/>
      <c r="U277" s="45"/>
      <c r="V277" s="45"/>
    </row>
    <row r="278" spans="1:22" ht="15" customHeight="1">
      <c r="A278" s="87"/>
      <c r="B278" s="90"/>
      <c r="C278" s="107"/>
      <c r="D278" s="3" t="s">
        <v>31</v>
      </c>
      <c r="E278" s="4"/>
      <c r="F278" s="9"/>
      <c r="G278" s="17"/>
      <c r="H278" s="9"/>
      <c r="I278" s="9"/>
      <c r="J278" s="22">
        <f t="shared" si="15"/>
        <v>200</v>
      </c>
      <c r="K278" s="22">
        <f t="shared" si="15"/>
        <v>200</v>
      </c>
      <c r="L278" s="22">
        <f t="shared" si="15"/>
        <v>200</v>
      </c>
      <c r="M278" s="22">
        <f t="shared" si="15"/>
        <v>200</v>
      </c>
      <c r="N278" s="22">
        <f t="shared" si="15"/>
        <v>200</v>
      </c>
      <c r="O278" s="43"/>
      <c r="P278" s="34"/>
      <c r="Q278" s="34"/>
      <c r="R278" s="45"/>
      <c r="S278" s="45"/>
      <c r="T278" s="45"/>
      <c r="U278" s="45"/>
      <c r="V278" s="45"/>
    </row>
    <row r="279" spans="1:22" ht="15" customHeight="1">
      <c r="A279" s="98" t="s">
        <v>26</v>
      </c>
      <c r="B279" s="91" t="s">
        <v>6</v>
      </c>
      <c r="C279" s="108" t="s">
        <v>96</v>
      </c>
      <c r="D279" s="3" t="s">
        <v>4</v>
      </c>
      <c r="E279" s="4"/>
      <c r="F279" s="9"/>
      <c r="G279" s="17"/>
      <c r="H279" s="9"/>
      <c r="I279" s="9"/>
      <c r="J279" s="42">
        <f aca="true" t="shared" si="16" ref="J279:N283">J289+J294</f>
        <v>0</v>
      </c>
      <c r="K279" s="42">
        <f t="shared" si="16"/>
        <v>0</v>
      </c>
      <c r="L279" s="42">
        <f t="shared" si="16"/>
        <v>0</v>
      </c>
      <c r="M279" s="42">
        <f t="shared" si="16"/>
        <v>0</v>
      </c>
      <c r="N279" s="42">
        <f t="shared" si="16"/>
        <v>0</v>
      </c>
      <c r="O279" s="63" t="s">
        <v>201</v>
      </c>
      <c r="P279" s="61" t="s">
        <v>260</v>
      </c>
      <c r="Q279" s="70" t="s">
        <v>205</v>
      </c>
      <c r="R279" s="112">
        <f>R289+R294</f>
        <v>4</v>
      </c>
      <c r="S279" s="112">
        <f>S289+S294</f>
        <v>4</v>
      </c>
      <c r="T279" s="112">
        <f>T289+T294</f>
        <v>4</v>
      </c>
      <c r="U279" s="112">
        <f>U289+U294</f>
        <v>4</v>
      </c>
      <c r="V279" s="112">
        <f>V289+V294</f>
        <v>4</v>
      </c>
    </row>
    <row r="280" spans="1:22" ht="16.5" customHeight="1">
      <c r="A280" s="95"/>
      <c r="B280" s="91"/>
      <c r="C280" s="109"/>
      <c r="D280" s="3" t="s">
        <v>97</v>
      </c>
      <c r="E280" s="20" t="s">
        <v>60</v>
      </c>
      <c r="F280" s="13">
        <v>932</v>
      </c>
      <c r="G280" s="14">
        <v>412</v>
      </c>
      <c r="H280" s="20">
        <v>2630100000</v>
      </c>
      <c r="I280" s="9" t="s">
        <v>292</v>
      </c>
      <c r="J280" s="42">
        <f t="shared" si="16"/>
        <v>0</v>
      </c>
      <c r="K280" s="42">
        <f t="shared" si="16"/>
        <v>0</v>
      </c>
      <c r="L280" s="42">
        <f t="shared" si="16"/>
        <v>0</v>
      </c>
      <c r="M280" s="42">
        <f t="shared" si="16"/>
        <v>0</v>
      </c>
      <c r="N280" s="42">
        <f t="shared" si="16"/>
        <v>0</v>
      </c>
      <c r="O280" s="63"/>
      <c r="P280" s="61"/>
      <c r="Q280" s="71"/>
      <c r="R280" s="113"/>
      <c r="S280" s="113"/>
      <c r="T280" s="113"/>
      <c r="U280" s="113"/>
      <c r="V280" s="113"/>
    </row>
    <row r="281" spans="1:22" ht="15" customHeight="1">
      <c r="A281" s="95"/>
      <c r="B281" s="91"/>
      <c r="C281" s="109"/>
      <c r="D281" s="3" t="s">
        <v>29</v>
      </c>
      <c r="E281" s="4"/>
      <c r="F281" s="9"/>
      <c r="G281" s="17"/>
      <c r="H281" s="9"/>
      <c r="I281" s="9"/>
      <c r="J281" s="42">
        <f t="shared" si="16"/>
        <v>0</v>
      </c>
      <c r="K281" s="42">
        <f t="shared" si="16"/>
        <v>0</v>
      </c>
      <c r="L281" s="42">
        <f t="shared" si="16"/>
        <v>0</v>
      </c>
      <c r="M281" s="42">
        <f t="shared" si="16"/>
        <v>0</v>
      </c>
      <c r="N281" s="42">
        <f t="shared" si="16"/>
        <v>0</v>
      </c>
      <c r="O281" s="63"/>
      <c r="P281" s="61"/>
      <c r="Q281" s="71"/>
      <c r="R281" s="113"/>
      <c r="S281" s="113"/>
      <c r="T281" s="113"/>
      <c r="U281" s="113"/>
      <c r="V281" s="113"/>
    </row>
    <row r="282" spans="1:22" ht="15" customHeight="1">
      <c r="A282" s="95"/>
      <c r="B282" s="91"/>
      <c r="C282" s="109"/>
      <c r="D282" s="3" t="s">
        <v>30</v>
      </c>
      <c r="E282" s="4"/>
      <c r="F282" s="9"/>
      <c r="G282" s="17"/>
      <c r="H282" s="9"/>
      <c r="I282" s="9"/>
      <c r="J282" s="42">
        <f t="shared" si="16"/>
        <v>0</v>
      </c>
      <c r="K282" s="42">
        <f t="shared" si="16"/>
        <v>0</v>
      </c>
      <c r="L282" s="42">
        <f t="shared" si="16"/>
        <v>0</v>
      </c>
      <c r="M282" s="42">
        <f t="shared" si="16"/>
        <v>0</v>
      </c>
      <c r="N282" s="42">
        <f t="shared" si="16"/>
        <v>0</v>
      </c>
      <c r="O282" s="63"/>
      <c r="P282" s="61"/>
      <c r="Q282" s="71"/>
      <c r="R282" s="113"/>
      <c r="S282" s="113"/>
      <c r="T282" s="113"/>
      <c r="U282" s="113"/>
      <c r="V282" s="113"/>
    </row>
    <row r="283" spans="1:22" ht="15" customHeight="1">
      <c r="A283" s="95"/>
      <c r="B283" s="91"/>
      <c r="C283" s="110"/>
      <c r="D283" s="3" t="s">
        <v>31</v>
      </c>
      <c r="E283" s="4"/>
      <c r="F283" s="9"/>
      <c r="G283" s="17"/>
      <c r="H283" s="9"/>
      <c r="I283" s="9"/>
      <c r="J283" s="42">
        <f t="shared" si="16"/>
        <v>0</v>
      </c>
      <c r="K283" s="42">
        <f t="shared" si="16"/>
        <v>0</v>
      </c>
      <c r="L283" s="42">
        <f t="shared" si="16"/>
        <v>0</v>
      </c>
      <c r="M283" s="42">
        <f t="shared" si="16"/>
        <v>0</v>
      </c>
      <c r="N283" s="42">
        <f t="shared" si="16"/>
        <v>0</v>
      </c>
      <c r="O283" s="63"/>
      <c r="P283" s="61"/>
      <c r="Q283" s="72"/>
      <c r="R283" s="114"/>
      <c r="S283" s="114"/>
      <c r="T283" s="114"/>
      <c r="U283" s="114"/>
      <c r="V283" s="114"/>
    </row>
    <row r="284" spans="1:22" ht="15" customHeight="1">
      <c r="A284" s="111" t="s">
        <v>46</v>
      </c>
      <c r="B284" s="91" t="s">
        <v>98</v>
      </c>
      <c r="C284" s="88" t="s">
        <v>293</v>
      </c>
      <c r="D284" s="3" t="s">
        <v>4</v>
      </c>
      <c r="E284" s="4"/>
      <c r="F284" s="9"/>
      <c r="G284" s="17"/>
      <c r="H284" s="9"/>
      <c r="I284" s="9"/>
      <c r="J284" s="42">
        <v>0</v>
      </c>
      <c r="K284" s="42">
        <v>0</v>
      </c>
      <c r="L284" s="42">
        <v>0</v>
      </c>
      <c r="M284" s="42">
        <f>M285+M286+M287+M288</f>
        <v>0</v>
      </c>
      <c r="N284" s="42">
        <v>0</v>
      </c>
      <c r="O284" s="63" t="s">
        <v>201</v>
      </c>
      <c r="P284" s="61" t="s">
        <v>261</v>
      </c>
      <c r="Q284" s="70" t="s">
        <v>205</v>
      </c>
      <c r="R284" s="115">
        <v>4</v>
      </c>
      <c r="S284" s="115">
        <v>4</v>
      </c>
      <c r="T284" s="115">
        <v>4</v>
      </c>
      <c r="U284" s="115">
        <v>4</v>
      </c>
      <c r="V284" s="115">
        <v>4</v>
      </c>
    </row>
    <row r="285" spans="1:22" ht="15" customHeight="1">
      <c r="A285" s="86"/>
      <c r="B285" s="91"/>
      <c r="C285" s="89"/>
      <c r="D285" s="3" t="s">
        <v>97</v>
      </c>
      <c r="E285" s="4"/>
      <c r="F285" s="9"/>
      <c r="G285" s="17"/>
      <c r="H285" s="9"/>
      <c r="I285" s="9"/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63"/>
      <c r="P285" s="61"/>
      <c r="Q285" s="71"/>
      <c r="R285" s="116"/>
      <c r="S285" s="116"/>
      <c r="T285" s="116"/>
      <c r="U285" s="116"/>
      <c r="V285" s="116"/>
    </row>
    <row r="286" spans="1:22" ht="15" customHeight="1">
      <c r="A286" s="86"/>
      <c r="B286" s="91"/>
      <c r="C286" s="89"/>
      <c r="D286" s="3" t="s">
        <v>29</v>
      </c>
      <c r="E286" s="4"/>
      <c r="F286" s="9"/>
      <c r="G286" s="17"/>
      <c r="H286" s="9"/>
      <c r="I286" s="9"/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63"/>
      <c r="P286" s="61"/>
      <c r="Q286" s="71"/>
      <c r="R286" s="116"/>
      <c r="S286" s="116"/>
      <c r="T286" s="116"/>
      <c r="U286" s="116"/>
      <c r="V286" s="116"/>
    </row>
    <row r="287" spans="1:22" ht="15" customHeight="1">
      <c r="A287" s="86"/>
      <c r="B287" s="91"/>
      <c r="C287" s="89"/>
      <c r="D287" s="3" t="s">
        <v>30</v>
      </c>
      <c r="E287" s="4"/>
      <c r="F287" s="9"/>
      <c r="G287" s="17"/>
      <c r="H287" s="9"/>
      <c r="I287" s="9"/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63"/>
      <c r="P287" s="61"/>
      <c r="Q287" s="71"/>
      <c r="R287" s="116"/>
      <c r="S287" s="116"/>
      <c r="T287" s="116"/>
      <c r="U287" s="116"/>
      <c r="V287" s="116"/>
    </row>
    <row r="288" spans="1:22" ht="15" customHeight="1">
      <c r="A288" s="87"/>
      <c r="B288" s="91"/>
      <c r="C288" s="90"/>
      <c r="D288" s="3" t="s">
        <v>31</v>
      </c>
      <c r="E288" s="4"/>
      <c r="F288" s="9"/>
      <c r="G288" s="17"/>
      <c r="H288" s="9"/>
      <c r="I288" s="9"/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63"/>
      <c r="P288" s="61"/>
      <c r="Q288" s="72"/>
      <c r="R288" s="117"/>
      <c r="S288" s="117"/>
      <c r="T288" s="117"/>
      <c r="U288" s="117"/>
      <c r="V288" s="117"/>
    </row>
    <row r="289" spans="1:22" ht="15" customHeight="1">
      <c r="A289" s="85" t="s">
        <v>47</v>
      </c>
      <c r="B289" s="91" t="s">
        <v>98</v>
      </c>
      <c r="C289" s="108" t="s">
        <v>123</v>
      </c>
      <c r="D289" s="3" t="s">
        <v>4</v>
      </c>
      <c r="E289" s="4"/>
      <c r="F289" s="9"/>
      <c r="G289" s="17"/>
      <c r="H289" s="9"/>
      <c r="I289" s="9"/>
      <c r="J289" s="42">
        <v>0</v>
      </c>
      <c r="K289" s="42">
        <v>0</v>
      </c>
      <c r="L289" s="42">
        <v>0</v>
      </c>
      <c r="M289" s="42">
        <f>M290+M291+M292+M293</f>
        <v>0</v>
      </c>
      <c r="N289" s="42">
        <v>0</v>
      </c>
      <c r="O289" s="63" t="s">
        <v>201</v>
      </c>
      <c r="P289" s="61" t="s">
        <v>261</v>
      </c>
      <c r="Q289" s="70" t="s">
        <v>205</v>
      </c>
      <c r="R289" s="115">
        <v>3</v>
      </c>
      <c r="S289" s="115">
        <v>3</v>
      </c>
      <c r="T289" s="115">
        <v>3</v>
      </c>
      <c r="U289" s="115">
        <v>3</v>
      </c>
      <c r="V289" s="115">
        <v>3</v>
      </c>
    </row>
    <row r="290" spans="1:22" ht="15" customHeight="1">
      <c r="A290" s="86"/>
      <c r="B290" s="91"/>
      <c r="C290" s="109"/>
      <c r="D290" s="3" t="s">
        <v>97</v>
      </c>
      <c r="E290" s="4"/>
      <c r="F290" s="9"/>
      <c r="G290" s="17"/>
      <c r="H290" s="9"/>
      <c r="I290" s="9"/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63"/>
      <c r="P290" s="61"/>
      <c r="Q290" s="71"/>
      <c r="R290" s="116"/>
      <c r="S290" s="116"/>
      <c r="T290" s="116"/>
      <c r="U290" s="116"/>
      <c r="V290" s="116"/>
    </row>
    <row r="291" spans="1:22" ht="15" customHeight="1">
      <c r="A291" s="86"/>
      <c r="B291" s="91"/>
      <c r="C291" s="109"/>
      <c r="D291" s="3" t="s">
        <v>29</v>
      </c>
      <c r="E291" s="4"/>
      <c r="F291" s="9"/>
      <c r="G291" s="17"/>
      <c r="H291" s="9"/>
      <c r="I291" s="9"/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63"/>
      <c r="P291" s="61"/>
      <c r="Q291" s="71"/>
      <c r="R291" s="116"/>
      <c r="S291" s="116"/>
      <c r="T291" s="116"/>
      <c r="U291" s="116"/>
      <c r="V291" s="116"/>
    </row>
    <row r="292" spans="1:22" ht="15" customHeight="1">
      <c r="A292" s="86"/>
      <c r="B292" s="91"/>
      <c r="C292" s="109"/>
      <c r="D292" s="3" t="s">
        <v>30</v>
      </c>
      <c r="E292" s="4"/>
      <c r="F292" s="9"/>
      <c r="G292" s="17"/>
      <c r="H292" s="9"/>
      <c r="I292" s="9"/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63"/>
      <c r="P292" s="61"/>
      <c r="Q292" s="71"/>
      <c r="R292" s="116"/>
      <c r="S292" s="116"/>
      <c r="T292" s="116"/>
      <c r="U292" s="116"/>
      <c r="V292" s="116"/>
    </row>
    <row r="293" spans="1:22" ht="27" customHeight="1">
      <c r="A293" s="87"/>
      <c r="B293" s="91"/>
      <c r="C293" s="110"/>
      <c r="D293" s="3" t="s">
        <v>31</v>
      </c>
      <c r="E293" s="4"/>
      <c r="F293" s="9"/>
      <c r="G293" s="17"/>
      <c r="H293" s="9"/>
      <c r="I293" s="9"/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63"/>
      <c r="P293" s="61"/>
      <c r="Q293" s="72"/>
      <c r="R293" s="117"/>
      <c r="S293" s="117"/>
      <c r="T293" s="117"/>
      <c r="U293" s="117"/>
      <c r="V293" s="117"/>
    </row>
    <row r="294" spans="1:22" ht="15" customHeight="1">
      <c r="A294" s="95" t="s">
        <v>124</v>
      </c>
      <c r="B294" s="91" t="s">
        <v>98</v>
      </c>
      <c r="C294" s="88" t="s">
        <v>294</v>
      </c>
      <c r="D294" s="3" t="s">
        <v>4</v>
      </c>
      <c r="E294" s="4"/>
      <c r="F294" s="9"/>
      <c r="G294" s="17"/>
      <c r="H294" s="9"/>
      <c r="I294" s="9"/>
      <c r="J294" s="42">
        <f>SUM(J295:J298)</f>
        <v>0</v>
      </c>
      <c r="K294" s="42">
        <f>SUM(K295:K298)</f>
        <v>0</v>
      </c>
      <c r="L294" s="42">
        <f>SUM(L295:L298)</f>
        <v>0</v>
      </c>
      <c r="M294" s="42">
        <f>SUM(M295:M298)</f>
        <v>0</v>
      </c>
      <c r="N294" s="42">
        <f>SUM(N295:N298)</f>
        <v>0</v>
      </c>
      <c r="O294" s="63" t="s">
        <v>201</v>
      </c>
      <c r="P294" s="61" t="s">
        <v>262</v>
      </c>
      <c r="Q294" s="70" t="s">
        <v>205</v>
      </c>
      <c r="R294" s="115">
        <v>1</v>
      </c>
      <c r="S294" s="115">
        <v>1</v>
      </c>
      <c r="T294" s="115">
        <v>1</v>
      </c>
      <c r="U294" s="115">
        <v>1</v>
      </c>
      <c r="V294" s="115">
        <v>1</v>
      </c>
    </row>
    <row r="295" spans="1:22" ht="15" customHeight="1">
      <c r="A295" s="95"/>
      <c r="B295" s="91"/>
      <c r="C295" s="89"/>
      <c r="D295" s="3" t="s">
        <v>97</v>
      </c>
      <c r="E295" s="4"/>
      <c r="F295" s="9"/>
      <c r="G295" s="17"/>
      <c r="H295" s="9"/>
      <c r="I295" s="9"/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63"/>
      <c r="P295" s="61"/>
      <c r="Q295" s="71"/>
      <c r="R295" s="116"/>
      <c r="S295" s="116"/>
      <c r="T295" s="116"/>
      <c r="U295" s="116"/>
      <c r="V295" s="116"/>
    </row>
    <row r="296" spans="1:22" ht="15" customHeight="1">
      <c r="A296" s="95"/>
      <c r="B296" s="91"/>
      <c r="C296" s="89"/>
      <c r="D296" s="3" t="s">
        <v>29</v>
      </c>
      <c r="E296" s="4"/>
      <c r="F296" s="9"/>
      <c r="G296" s="17"/>
      <c r="H296" s="9"/>
      <c r="I296" s="9"/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63"/>
      <c r="P296" s="61"/>
      <c r="Q296" s="71"/>
      <c r="R296" s="116"/>
      <c r="S296" s="116"/>
      <c r="T296" s="116"/>
      <c r="U296" s="116"/>
      <c r="V296" s="116"/>
    </row>
    <row r="297" spans="1:22" ht="15" customHeight="1">
      <c r="A297" s="95"/>
      <c r="B297" s="91"/>
      <c r="C297" s="89"/>
      <c r="D297" s="3" t="s">
        <v>30</v>
      </c>
      <c r="E297" s="4"/>
      <c r="F297" s="9"/>
      <c r="G297" s="17"/>
      <c r="H297" s="9"/>
      <c r="I297" s="9"/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63"/>
      <c r="P297" s="61"/>
      <c r="Q297" s="71"/>
      <c r="R297" s="116"/>
      <c r="S297" s="116"/>
      <c r="T297" s="116"/>
      <c r="U297" s="116"/>
      <c r="V297" s="116"/>
    </row>
    <row r="298" spans="1:22" ht="15" customHeight="1">
      <c r="A298" s="95"/>
      <c r="B298" s="91"/>
      <c r="C298" s="90"/>
      <c r="D298" s="3" t="s">
        <v>31</v>
      </c>
      <c r="E298" s="4"/>
      <c r="F298" s="9"/>
      <c r="G298" s="17"/>
      <c r="H298" s="9"/>
      <c r="I298" s="9"/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63"/>
      <c r="P298" s="61"/>
      <c r="Q298" s="72"/>
      <c r="R298" s="117"/>
      <c r="S298" s="117"/>
      <c r="T298" s="117"/>
      <c r="U298" s="117"/>
      <c r="V298" s="117"/>
    </row>
    <row r="299" spans="1:22" ht="15" customHeight="1">
      <c r="A299" s="95" t="s">
        <v>295</v>
      </c>
      <c r="B299" s="88" t="s">
        <v>98</v>
      </c>
      <c r="C299" s="88" t="s">
        <v>296</v>
      </c>
      <c r="D299" s="3" t="s">
        <v>4</v>
      </c>
      <c r="E299" s="4"/>
      <c r="F299" s="9"/>
      <c r="G299" s="17"/>
      <c r="H299" s="9"/>
      <c r="I299" s="9"/>
      <c r="J299" s="42">
        <f>SUM(J300:J303)</f>
        <v>0</v>
      </c>
      <c r="K299" s="42">
        <f>SUM(K300:K303)</f>
        <v>0</v>
      </c>
      <c r="L299" s="42">
        <f>SUM(L300:L303)</f>
        <v>0</v>
      </c>
      <c r="M299" s="42">
        <f>SUM(M300:M303)</f>
        <v>0</v>
      </c>
      <c r="N299" s="42">
        <f>SUM(N300:N303)</f>
        <v>0</v>
      </c>
      <c r="O299" s="63" t="s">
        <v>201</v>
      </c>
      <c r="P299" s="61" t="s">
        <v>262</v>
      </c>
      <c r="Q299" s="70" t="s">
        <v>205</v>
      </c>
      <c r="R299" s="115">
        <v>5</v>
      </c>
      <c r="S299" s="115">
        <v>7</v>
      </c>
      <c r="T299" s="115">
        <v>3</v>
      </c>
      <c r="U299" s="115">
        <v>5</v>
      </c>
      <c r="V299" s="115">
        <v>2</v>
      </c>
    </row>
    <row r="300" spans="1:22" ht="15" customHeight="1">
      <c r="A300" s="95"/>
      <c r="B300" s="89"/>
      <c r="C300" s="89"/>
      <c r="D300" s="3" t="s">
        <v>97</v>
      </c>
      <c r="E300" s="4"/>
      <c r="F300" s="9"/>
      <c r="G300" s="17"/>
      <c r="H300" s="9"/>
      <c r="I300" s="9"/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63"/>
      <c r="P300" s="61"/>
      <c r="Q300" s="71"/>
      <c r="R300" s="116"/>
      <c r="S300" s="116"/>
      <c r="T300" s="116"/>
      <c r="U300" s="116"/>
      <c r="V300" s="116"/>
    </row>
    <row r="301" spans="1:22" ht="15" customHeight="1">
      <c r="A301" s="95"/>
      <c r="B301" s="89"/>
      <c r="C301" s="89"/>
      <c r="D301" s="3" t="s">
        <v>29</v>
      </c>
      <c r="E301" s="4"/>
      <c r="F301" s="9"/>
      <c r="G301" s="17"/>
      <c r="H301" s="9"/>
      <c r="I301" s="9"/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63"/>
      <c r="P301" s="61"/>
      <c r="Q301" s="71"/>
      <c r="R301" s="116"/>
      <c r="S301" s="116">
        <v>7</v>
      </c>
      <c r="T301" s="116">
        <v>3</v>
      </c>
      <c r="U301" s="116">
        <v>5</v>
      </c>
      <c r="V301" s="116">
        <v>2</v>
      </c>
    </row>
    <row r="302" spans="1:22" ht="15" customHeight="1">
      <c r="A302" s="95"/>
      <c r="B302" s="89"/>
      <c r="C302" s="89"/>
      <c r="D302" s="3" t="s">
        <v>30</v>
      </c>
      <c r="E302" s="4"/>
      <c r="F302" s="9"/>
      <c r="G302" s="17"/>
      <c r="H302" s="9"/>
      <c r="I302" s="9"/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63"/>
      <c r="P302" s="61"/>
      <c r="Q302" s="71"/>
      <c r="R302" s="116"/>
      <c r="S302" s="116"/>
      <c r="T302" s="116"/>
      <c r="U302" s="116"/>
      <c r="V302" s="116"/>
    </row>
    <row r="303" spans="1:22" ht="15" customHeight="1">
      <c r="A303" s="95"/>
      <c r="B303" s="90"/>
      <c r="C303" s="90"/>
      <c r="D303" s="3" t="s">
        <v>31</v>
      </c>
      <c r="E303" s="4"/>
      <c r="F303" s="9"/>
      <c r="G303" s="17"/>
      <c r="H303" s="9"/>
      <c r="I303" s="9"/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63"/>
      <c r="P303" s="61"/>
      <c r="Q303" s="72"/>
      <c r="R303" s="117"/>
      <c r="S303" s="117"/>
      <c r="T303" s="117"/>
      <c r="U303" s="117"/>
      <c r="V303" s="117"/>
    </row>
    <row r="304" spans="1:22" ht="15" customHeight="1">
      <c r="A304" s="95" t="s">
        <v>48</v>
      </c>
      <c r="B304" s="91" t="s">
        <v>6</v>
      </c>
      <c r="C304" s="56" t="s">
        <v>99</v>
      </c>
      <c r="D304" s="3" t="s">
        <v>4</v>
      </c>
      <c r="E304" s="4"/>
      <c r="F304" s="9"/>
      <c r="G304" s="17"/>
      <c r="H304" s="9"/>
      <c r="I304" s="9"/>
      <c r="J304" s="42">
        <f aca="true" t="shared" si="17" ref="J304:N308">J314</f>
        <v>0</v>
      </c>
      <c r="K304" s="42">
        <f t="shared" si="17"/>
        <v>0</v>
      </c>
      <c r="L304" s="42">
        <f t="shared" si="17"/>
        <v>0</v>
      </c>
      <c r="M304" s="42">
        <f t="shared" si="17"/>
        <v>0</v>
      </c>
      <c r="N304" s="42">
        <f t="shared" si="17"/>
        <v>0</v>
      </c>
      <c r="O304" s="63" t="s">
        <v>201</v>
      </c>
      <c r="P304" s="61" t="s">
        <v>263</v>
      </c>
      <c r="Q304" s="70" t="s">
        <v>205</v>
      </c>
      <c r="R304" s="115">
        <v>13</v>
      </c>
      <c r="S304" s="115">
        <v>13</v>
      </c>
      <c r="T304" s="115">
        <v>13</v>
      </c>
      <c r="U304" s="115">
        <v>13</v>
      </c>
      <c r="V304" s="115">
        <v>13</v>
      </c>
    </row>
    <row r="305" spans="1:22" ht="15" customHeight="1">
      <c r="A305" s="95"/>
      <c r="B305" s="91"/>
      <c r="C305" s="56"/>
      <c r="D305" s="3" t="s">
        <v>97</v>
      </c>
      <c r="E305" s="20" t="s">
        <v>60</v>
      </c>
      <c r="F305" s="13">
        <v>932</v>
      </c>
      <c r="G305" s="14">
        <v>412</v>
      </c>
      <c r="H305" s="20">
        <v>2630200000</v>
      </c>
      <c r="I305" s="9" t="s">
        <v>292</v>
      </c>
      <c r="J305" s="42">
        <f t="shared" si="17"/>
        <v>0</v>
      </c>
      <c r="K305" s="42">
        <f t="shared" si="17"/>
        <v>0</v>
      </c>
      <c r="L305" s="42">
        <f t="shared" si="17"/>
        <v>0</v>
      </c>
      <c r="M305" s="42">
        <f t="shared" si="17"/>
        <v>0</v>
      </c>
      <c r="N305" s="42">
        <f t="shared" si="17"/>
        <v>0</v>
      </c>
      <c r="O305" s="63"/>
      <c r="P305" s="61"/>
      <c r="Q305" s="71"/>
      <c r="R305" s="116"/>
      <c r="S305" s="116"/>
      <c r="T305" s="116"/>
      <c r="U305" s="116"/>
      <c r="V305" s="116"/>
    </row>
    <row r="306" spans="1:22" ht="15" customHeight="1">
      <c r="A306" s="95"/>
      <c r="B306" s="91"/>
      <c r="C306" s="56"/>
      <c r="D306" s="3" t="s">
        <v>29</v>
      </c>
      <c r="E306" s="4"/>
      <c r="F306" s="9"/>
      <c r="G306" s="17"/>
      <c r="H306" s="9"/>
      <c r="I306" s="9"/>
      <c r="J306" s="42">
        <f t="shared" si="17"/>
        <v>0</v>
      </c>
      <c r="K306" s="42">
        <f t="shared" si="17"/>
        <v>0</v>
      </c>
      <c r="L306" s="42">
        <f t="shared" si="17"/>
        <v>0</v>
      </c>
      <c r="M306" s="42">
        <f t="shared" si="17"/>
        <v>0</v>
      </c>
      <c r="N306" s="42">
        <f t="shared" si="17"/>
        <v>0</v>
      </c>
      <c r="O306" s="63"/>
      <c r="P306" s="61"/>
      <c r="Q306" s="71"/>
      <c r="R306" s="116"/>
      <c r="S306" s="116"/>
      <c r="T306" s="116"/>
      <c r="U306" s="116"/>
      <c r="V306" s="116"/>
    </row>
    <row r="307" spans="1:22" ht="15" customHeight="1">
      <c r="A307" s="95"/>
      <c r="B307" s="91"/>
      <c r="C307" s="56"/>
      <c r="D307" s="3" t="s">
        <v>30</v>
      </c>
      <c r="E307" s="4"/>
      <c r="F307" s="9"/>
      <c r="G307" s="17"/>
      <c r="H307" s="9"/>
      <c r="I307" s="9"/>
      <c r="J307" s="42">
        <f t="shared" si="17"/>
        <v>0</v>
      </c>
      <c r="K307" s="42">
        <f t="shared" si="17"/>
        <v>0</v>
      </c>
      <c r="L307" s="42">
        <f t="shared" si="17"/>
        <v>0</v>
      </c>
      <c r="M307" s="42">
        <f t="shared" si="17"/>
        <v>0</v>
      </c>
      <c r="N307" s="42">
        <f t="shared" si="17"/>
        <v>0</v>
      </c>
      <c r="O307" s="63"/>
      <c r="P307" s="61"/>
      <c r="Q307" s="71"/>
      <c r="R307" s="116"/>
      <c r="S307" s="116"/>
      <c r="T307" s="116"/>
      <c r="U307" s="116"/>
      <c r="V307" s="116"/>
    </row>
    <row r="308" spans="1:22" ht="15" customHeight="1">
      <c r="A308" s="95"/>
      <c r="B308" s="91"/>
      <c r="C308" s="56"/>
      <c r="D308" s="3" t="s">
        <v>31</v>
      </c>
      <c r="E308" s="4"/>
      <c r="F308" s="9"/>
      <c r="G308" s="17"/>
      <c r="H308" s="9"/>
      <c r="I308" s="9"/>
      <c r="J308" s="42">
        <f t="shared" si="17"/>
        <v>0</v>
      </c>
      <c r="K308" s="42">
        <f t="shared" si="17"/>
        <v>0</v>
      </c>
      <c r="L308" s="42">
        <f t="shared" si="17"/>
        <v>0</v>
      </c>
      <c r="M308" s="42">
        <f t="shared" si="17"/>
        <v>0</v>
      </c>
      <c r="N308" s="42">
        <f t="shared" si="17"/>
        <v>0</v>
      </c>
      <c r="O308" s="63"/>
      <c r="P308" s="61"/>
      <c r="Q308" s="72"/>
      <c r="R308" s="117"/>
      <c r="S308" s="117"/>
      <c r="T308" s="117"/>
      <c r="U308" s="117"/>
      <c r="V308" s="117"/>
    </row>
    <row r="309" spans="1:22" ht="15.75" customHeight="1">
      <c r="A309" s="85" t="s">
        <v>49</v>
      </c>
      <c r="B309" s="88" t="s">
        <v>98</v>
      </c>
      <c r="C309" s="88" t="s">
        <v>125</v>
      </c>
      <c r="D309" s="3" t="s">
        <v>4</v>
      </c>
      <c r="E309" s="4"/>
      <c r="F309" s="9"/>
      <c r="G309" s="17"/>
      <c r="H309" s="9"/>
      <c r="I309" s="9"/>
      <c r="J309" s="42">
        <v>0</v>
      </c>
      <c r="K309" s="42">
        <v>0</v>
      </c>
      <c r="L309" s="42">
        <v>0</v>
      </c>
      <c r="M309" s="42">
        <f>M310+M311+M312+M313</f>
        <v>0</v>
      </c>
      <c r="N309" s="42">
        <v>0</v>
      </c>
      <c r="O309" s="63" t="s">
        <v>201</v>
      </c>
      <c r="P309" s="61" t="s">
        <v>264</v>
      </c>
      <c r="Q309" s="70" t="s">
        <v>205</v>
      </c>
      <c r="R309" s="115">
        <v>3</v>
      </c>
      <c r="S309" s="115">
        <v>3</v>
      </c>
      <c r="T309" s="115">
        <v>3</v>
      </c>
      <c r="U309" s="115">
        <v>3</v>
      </c>
      <c r="V309" s="115">
        <v>3</v>
      </c>
    </row>
    <row r="310" spans="1:22" ht="16.5" customHeight="1">
      <c r="A310" s="86"/>
      <c r="B310" s="89"/>
      <c r="C310" s="89"/>
      <c r="D310" s="3" t="s">
        <v>97</v>
      </c>
      <c r="E310" s="4"/>
      <c r="F310" s="9"/>
      <c r="G310" s="17"/>
      <c r="H310" s="9"/>
      <c r="I310" s="9"/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63"/>
      <c r="P310" s="61"/>
      <c r="Q310" s="71"/>
      <c r="R310" s="116"/>
      <c r="S310" s="116"/>
      <c r="T310" s="116"/>
      <c r="U310" s="116"/>
      <c r="V310" s="116"/>
    </row>
    <row r="311" spans="1:22" ht="15.75" customHeight="1">
      <c r="A311" s="86"/>
      <c r="B311" s="89"/>
      <c r="C311" s="89"/>
      <c r="D311" s="3" t="s">
        <v>29</v>
      </c>
      <c r="E311" s="4"/>
      <c r="F311" s="9"/>
      <c r="G311" s="17"/>
      <c r="H311" s="9"/>
      <c r="I311" s="9"/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63"/>
      <c r="P311" s="61"/>
      <c r="Q311" s="71"/>
      <c r="R311" s="116"/>
      <c r="S311" s="116"/>
      <c r="T311" s="116"/>
      <c r="U311" s="116"/>
      <c r="V311" s="116"/>
    </row>
    <row r="312" spans="1:22" ht="16.5" customHeight="1">
      <c r="A312" s="86"/>
      <c r="B312" s="89"/>
      <c r="C312" s="89"/>
      <c r="D312" s="3" t="s">
        <v>30</v>
      </c>
      <c r="E312" s="4"/>
      <c r="F312" s="9"/>
      <c r="G312" s="17"/>
      <c r="H312" s="9"/>
      <c r="I312" s="9"/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63"/>
      <c r="P312" s="61"/>
      <c r="Q312" s="71"/>
      <c r="R312" s="116"/>
      <c r="S312" s="116"/>
      <c r="T312" s="116"/>
      <c r="U312" s="116"/>
      <c r="V312" s="116"/>
    </row>
    <row r="313" spans="1:22" ht="15.75" customHeight="1">
      <c r="A313" s="87"/>
      <c r="B313" s="90"/>
      <c r="C313" s="90"/>
      <c r="D313" s="3" t="s">
        <v>31</v>
      </c>
      <c r="E313" s="4"/>
      <c r="F313" s="9"/>
      <c r="G313" s="17"/>
      <c r="H313" s="9"/>
      <c r="I313" s="9"/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63"/>
      <c r="P313" s="61"/>
      <c r="Q313" s="72"/>
      <c r="R313" s="117"/>
      <c r="S313" s="117"/>
      <c r="T313" s="117"/>
      <c r="U313" s="117"/>
      <c r="V313" s="117"/>
    </row>
    <row r="314" spans="1:22" ht="20.25" customHeight="1">
      <c r="A314" s="85" t="s">
        <v>50</v>
      </c>
      <c r="B314" s="88" t="s">
        <v>98</v>
      </c>
      <c r="C314" s="88" t="s">
        <v>126</v>
      </c>
      <c r="D314" s="3" t="s">
        <v>4</v>
      </c>
      <c r="E314" s="4"/>
      <c r="F314" s="9"/>
      <c r="G314" s="17"/>
      <c r="H314" s="9"/>
      <c r="I314" s="9"/>
      <c r="J314" s="42">
        <v>0</v>
      </c>
      <c r="K314" s="42">
        <v>0</v>
      </c>
      <c r="L314" s="42">
        <v>0</v>
      </c>
      <c r="M314" s="42">
        <f>M315+M316+M317+M318</f>
        <v>0</v>
      </c>
      <c r="N314" s="42">
        <v>0</v>
      </c>
      <c r="O314" s="76" t="s">
        <v>201</v>
      </c>
      <c r="P314" s="73" t="s">
        <v>265</v>
      </c>
      <c r="Q314" s="70" t="s">
        <v>205</v>
      </c>
      <c r="R314" s="115">
        <v>10</v>
      </c>
      <c r="S314" s="115">
        <v>10</v>
      </c>
      <c r="T314" s="115">
        <v>10</v>
      </c>
      <c r="U314" s="115">
        <v>10</v>
      </c>
      <c r="V314" s="115">
        <v>10</v>
      </c>
    </row>
    <row r="315" spans="1:22" ht="20.25" customHeight="1">
      <c r="A315" s="86"/>
      <c r="B315" s="89"/>
      <c r="C315" s="89"/>
      <c r="D315" s="3" t="s">
        <v>97</v>
      </c>
      <c r="E315" s="4"/>
      <c r="F315" s="9"/>
      <c r="G315" s="17"/>
      <c r="H315" s="9"/>
      <c r="I315" s="9"/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77"/>
      <c r="P315" s="74"/>
      <c r="Q315" s="71"/>
      <c r="R315" s="116"/>
      <c r="S315" s="116"/>
      <c r="T315" s="116"/>
      <c r="U315" s="116"/>
      <c r="V315" s="116"/>
    </row>
    <row r="316" spans="1:22" ht="20.25" customHeight="1">
      <c r="A316" s="86"/>
      <c r="B316" s="89"/>
      <c r="C316" s="89"/>
      <c r="D316" s="3" t="s">
        <v>29</v>
      </c>
      <c r="E316" s="4"/>
      <c r="F316" s="9"/>
      <c r="G316" s="17"/>
      <c r="H316" s="9"/>
      <c r="I316" s="9"/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77"/>
      <c r="P316" s="74"/>
      <c r="Q316" s="71"/>
      <c r="R316" s="116"/>
      <c r="S316" s="116"/>
      <c r="T316" s="116"/>
      <c r="U316" s="116"/>
      <c r="V316" s="116"/>
    </row>
    <row r="317" spans="1:22" ht="20.25" customHeight="1">
      <c r="A317" s="86"/>
      <c r="B317" s="89"/>
      <c r="C317" s="89"/>
      <c r="D317" s="3" t="s">
        <v>30</v>
      </c>
      <c r="E317" s="4"/>
      <c r="F317" s="9"/>
      <c r="G317" s="17"/>
      <c r="H317" s="9"/>
      <c r="I317" s="9"/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77"/>
      <c r="P317" s="74"/>
      <c r="Q317" s="71"/>
      <c r="R317" s="116"/>
      <c r="S317" s="116"/>
      <c r="T317" s="116"/>
      <c r="U317" s="116"/>
      <c r="V317" s="116"/>
    </row>
    <row r="318" spans="1:22" ht="20.25" customHeight="1">
      <c r="A318" s="87"/>
      <c r="B318" s="90"/>
      <c r="C318" s="90"/>
      <c r="D318" s="3" t="s">
        <v>31</v>
      </c>
      <c r="E318" s="4"/>
      <c r="F318" s="9"/>
      <c r="G318" s="17"/>
      <c r="H318" s="9"/>
      <c r="I318" s="9"/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78"/>
      <c r="P318" s="75"/>
      <c r="Q318" s="72"/>
      <c r="R318" s="117"/>
      <c r="S318" s="117"/>
      <c r="T318" s="117"/>
      <c r="U318" s="117"/>
      <c r="V318" s="117"/>
    </row>
    <row r="319" spans="1:22" ht="20.25" customHeight="1">
      <c r="A319" s="111" t="s">
        <v>51</v>
      </c>
      <c r="B319" s="91" t="s">
        <v>6</v>
      </c>
      <c r="C319" s="88" t="s">
        <v>100</v>
      </c>
      <c r="D319" s="3" t="s">
        <v>4</v>
      </c>
      <c r="E319" s="4"/>
      <c r="F319" s="9"/>
      <c r="G319" s="17"/>
      <c r="H319" s="9"/>
      <c r="I319" s="9"/>
      <c r="J319" s="42">
        <f>SUM(J320:J323)</f>
        <v>9342.14</v>
      </c>
      <c r="K319" s="42">
        <f>SUM(K320:K323)</f>
        <v>9342.14</v>
      </c>
      <c r="L319" s="42">
        <f>SUM(L320:L323)</f>
        <v>9731.408</v>
      </c>
      <c r="M319" s="42">
        <f>SUM(M320:M323)</f>
        <v>9696</v>
      </c>
      <c r="N319" s="42">
        <f>SUM(N320:N323)</f>
        <v>10019</v>
      </c>
      <c r="O319" s="63" t="s">
        <v>201</v>
      </c>
      <c r="P319" s="61" t="s">
        <v>305</v>
      </c>
      <c r="Q319" s="70" t="s">
        <v>205</v>
      </c>
      <c r="R319" s="115">
        <v>150</v>
      </c>
      <c r="S319" s="115">
        <v>150</v>
      </c>
      <c r="T319" s="115">
        <v>150</v>
      </c>
      <c r="U319" s="115">
        <v>150</v>
      </c>
      <c r="V319" s="115">
        <v>150</v>
      </c>
    </row>
    <row r="320" spans="1:22" ht="20.25" customHeight="1">
      <c r="A320" s="86"/>
      <c r="B320" s="91"/>
      <c r="C320" s="89"/>
      <c r="D320" s="3" t="s">
        <v>97</v>
      </c>
      <c r="E320" s="20" t="s">
        <v>60</v>
      </c>
      <c r="F320" s="13">
        <v>932</v>
      </c>
      <c r="G320" s="14">
        <v>412</v>
      </c>
      <c r="H320" s="20">
        <v>2630300000</v>
      </c>
      <c r="I320" s="9" t="s">
        <v>292</v>
      </c>
      <c r="J320" s="42">
        <f>J325+J330+J337+J342+J347+J352+J357+J362</f>
        <v>9142.14</v>
      </c>
      <c r="K320" s="42">
        <f>K325+K330+K337+K342+K347+K352+K357+K362</f>
        <v>9142.14</v>
      </c>
      <c r="L320" s="42">
        <f>L325+L330+L337+L342+L347+L352+L357+L362</f>
        <v>9531.408</v>
      </c>
      <c r="M320" s="42">
        <f>M325+M330+M337+M342+M347+M352+M357+M362</f>
        <v>9496</v>
      </c>
      <c r="N320" s="42">
        <f>N325+N330+N337+N342+N347+N352+N357+N362</f>
        <v>9819</v>
      </c>
      <c r="O320" s="63"/>
      <c r="P320" s="61"/>
      <c r="Q320" s="71"/>
      <c r="R320" s="116"/>
      <c r="S320" s="116"/>
      <c r="T320" s="116"/>
      <c r="U320" s="116"/>
      <c r="V320" s="116"/>
    </row>
    <row r="321" spans="1:22" ht="20.25" customHeight="1">
      <c r="A321" s="86"/>
      <c r="B321" s="91"/>
      <c r="C321" s="89"/>
      <c r="D321" s="3" t="s">
        <v>29</v>
      </c>
      <c r="E321" s="4"/>
      <c r="F321" s="9"/>
      <c r="G321" s="17"/>
      <c r="H321" s="9"/>
      <c r="I321" s="9"/>
      <c r="J321" s="42">
        <f>J325+J333+J338+J343+J348+J353+J358+J363</f>
        <v>0</v>
      </c>
      <c r="K321" s="42">
        <f>K325+K333+K338+K343+K348+K353+K358+K363</f>
        <v>0</v>
      </c>
      <c r="L321" s="42">
        <f>L325+L333+L338+L343+L348+L353+L358+L363</f>
        <v>0</v>
      </c>
      <c r="M321" s="42">
        <f>M325+M333+M338+M343+M348+M353+M358+M363</f>
        <v>0</v>
      </c>
      <c r="N321" s="42">
        <f>N325+N333+N338+N343+N348+N353+N358+N363</f>
        <v>0</v>
      </c>
      <c r="O321" s="63"/>
      <c r="P321" s="61"/>
      <c r="Q321" s="71"/>
      <c r="R321" s="116"/>
      <c r="S321" s="116"/>
      <c r="T321" s="116"/>
      <c r="U321" s="116"/>
      <c r="V321" s="116"/>
    </row>
    <row r="322" spans="1:22" ht="20.25" customHeight="1">
      <c r="A322" s="86"/>
      <c r="B322" s="91"/>
      <c r="C322" s="89"/>
      <c r="D322" s="3" t="s">
        <v>30</v>
      </c>
      <c r="E322" s="4"/>
      <c r="F322" s="9"/>
      <c r="G322" s="17"/>
      <c r="H322" s="9"/>
      <c r="I322" s="9"/>
      <c r="J322" s="42">
        <f aca="true" t="shared" si="18" ref="J322:N323">J326+J334+J339+J344+J349+J354+J359+J364</f>
        <v>0</v>
      </c>
      <c r="K322" s="42">
        <f t="shared" si="18"/>
        <v>0</v>
      </c>
      <c r="L322" s="42">
        <f t="shared" si="18"/>
        <v>0</v>
      </c>
      <c r="M322" s="42">
        <f t="shared" si="18"/>
        <v>0</v>
      </c>
      <c r="N322" s="42">
        <f t="shared" si="18"/>
        <v>0</v>
      </c>
      <c r="O322" s="63"/>
      <c r="P322" s="61"/>
      <c r="Q322" s="71"/>
      <c r="R322" s="116"/>
      <c r="S322" s="116"/>
      <c r="T322" s="116"/>
      <c r="U322" s="116"/>
      <c r="V322" s="116"/>
    </row>
    <row r="323" spans="1:22" ht="20.25" customHeight="1">
      <c r="A323" s="87"/>
      <c r="B323" s="91"/>
      <c r="C323" s="90"/>
      <c r="D323" s="3" t="s">
        <v>31</v>
      </c>
      <c r="E323" s="4"/>
      <c r="F323" s="9"/>
      <c r="G323" s="17"/>
      <c r="H323" s="9"/>
      <c r="I323" s="9"/>
      <c r="J323" s="42">
        <f t="shared" si="18"/>
        <v>200</v>
      </c>
      <c r="K323" s="42">
        <f t="shared" si="18"/>
        <v>200</v>
      </c>
      <c r="L323" s="42">
        <f t="shared" si="18"/>
        <v>200</v>
      </c>
      <c r="M323" s="42">
        <f t="shared" si="18"/>
        <v>200</v>
      </c>
      <c r="N323" s="42">
        <f t="shared" si="18"/>
        <v>200</v>
      </c>
      <c r="O323" s="63"/>
      <c r="P323" s="61"/>
      <c r="Q323" s="72"/>
      <c r="R323" s="117"/>
      <c r="S323" s="117"/>
      <c r="T323" s="117"/>
      <c r="U323" s="117"/>
      <c r="V323" s="117"/>
    </row>
    <row r="324" spans="1:22" ht="20.25" customHeight="1">
      <c r="A324" s="85" t="s">
        <v>52</v>
      </c>
      <c r="B324" s="88" t="s">
        <v>98</v>
      </c>
      <c r="C324" s="88" t="s">
        <v>101</v>
      </c>
      <c r="D324" s="3" t="s">
        <v>4</v>
      </c>
      <c r="E324" s="4"/>
      <c r="F324" s="9"/>
      <c r="G324" s="18"/>
      <c r="H324" s="9"/>
      <c r="I324" s="9"/>
      <c r="J324" s="42">
        <v>0</v>
      </c>
      <c r="K324" s="42">
        <v>0</v>
      </c>
      <c r="L324" s="42">
        <v>0</v>
      </c>
      <c r="M324" s="42">
        <f>M325+M326+M327+M328</f>
        <v>0</v>
      </c>
      <c r="N324" s="42">
        <v>0</v>
      </c>
      <c r="O324" s="63" t="s">
        <v>201</v>
      </c>
      <c r="P324" s="61" t="s">
        <v>266</v>
      </c>
      <c r="Q324" s="70" t="s">
        <v>205</v>
      </c>
      <c r="R324" s="115">
        <v>150</v>
      </c>
      <c r="S324" s="115">
        <v>150</v>
      </c>
      <c r="T324" s="115">
        <v>150</v>
      </c>
      <c r="U324" s="115">
        <v>150</v>
      </c>
      <c r="V324" s="115">
        <v>150</v>
      </c>
    </row>
    <row r="325" spans="1:22" ht="20.25" customHeight="1">
      <c r="A325" s="86"/>
      <c r="B325" s="89"/>
      <c r="C325" s="89"/>
      <c r="D325" s="3" t="s">
        <v>97</v>
      </c>
      <c r="E325" s="20" t="s">
        <v>60</v>
      </c>
      <c r="F325" s="9">
        <v>932</v>
      </c>
      <c r="G325" s="18">
        <v>412</v>
      </c>
      <c r="H325" s="20">
        <v>2630310010</v>
      </c>
      <c r="I325" s="9">
        <v>622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63"/>
      <c r="P325" s="61"/>
      <c r="Q325" s="71"/>
      <c r="R325" s="116"/>
      <c r="S325" s="116"/>
      <c r="T325" s="116"/>
      <c r="U325" s="116"/>
      <c r="V325" s="116"/>
    </row>
    <row r="326" spans="1:22" ht="20.25" customHeight="1">
      <c r="A326" s="86"/>
      <c r="B326" s="89"/>
      <c r="C326" s="89"/>
      <c r="D326" s="3" t="s">
        <v>29</v>
      </c>
      <c r="E326" s="4"/>
      <c r="F326" s="9"/>
      <c r="G326" s="18"/>
      <c r="H326" s="20"/>
      <c r="I326" s="9"/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63"/>
      <c r="P326" s="61"/>
      <c r="Q326" s="71"/>
      <c r="R326" s="116"/>
      <c r="S326" s="116"/>
      <c r="T326" s="116"/>
      <c r="U326" s="116"/>
      <c r="V326" s="116"/>
    </row>
    <row r="327" spans="1:22" ht="20.25" customHeight="1">
      <c r="A327" s="86"/>
      <c r="B327" s="89"/>
      <c r="C327" s="89"/>
      <c r="D327" s="3" t="s">
        <v>30</v>
      </c>
      <c r="E327" s="4"/>
      <c r="F327" s="9"/>
      <c r="G327" s="18"/>
      <c r="H327" s="20"/>
      <c r="I327" s="9"/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63"/>
      <c r="P327" s="61"/>
      <c r="Q327" s="71"/>
      <c r="R327" s="116"/>
      <c r="S327" s="116"/>
      <c r="T327" s="116"/>
      <c r="U327" s="116"/>
      <c r="V327" s="116"/>
    </row>
    <row r="328" spans="1:22" ht="20.25" customHeight="1">
      <c r="A328" s="87"/>
      <c r="B328" s="90"/>
      <c r="C328" s="90"/>
      <c r="D328" s="3" t="s">
        <v>31</v>
      </c>
      <c r="E328" s="4"/>
      <c r="F328" s="9"/>
      <c r="G328" s="18"/>
      <c r="H328" s="20"/>
      <c r="I328" s="9"/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63"/>
      <c r="P328" s="61"/>
      <c r="Q328" s="72"/>
      <c r="R328" s="117"/>
      <c r="S328" s="117"/>
      <c r="T328" s="117"/>
      <c r="U328" s="117"/>
      <c r="V328" s="117"/>
    </row>
    <row r="329" spans="1:22" ht="20.25" customHeight="1">
      <c r="A329" s="85" t="s">
        <v>53</v>
      </c>
      <c r="B329" s="88" t="s">
        <v>98</v>
      </c>
      <c r="C329" s="88" t="s">
        <v>102</v>
      </c>
      <c r="D329" s="3" t="s">
        <v>4</v>
      </c>
      <c r="E329" s="4"/>
      <c r="F329" s="9"/>
      <c r="G329" s="17"/>
      <c r="H329" s="20"/>
      <c r="I329" s="9"/>
      <c r="J329" s="22">
        <f>J330</f>
        <v>9142.14</v>
      </c>
      <c r="K329" s="22">
        <f>K330</f>
        <v>9142.14</v>
      </c>
      <c r="L329" s="22">
        <f>L330</f>
        <v>9531.408</v>
      </c>
      <c r="M329" s="22">
        <f>M330</f>
        <v>9496</v>
      </c>
      <c r="N329" s="22">
        <f>N330</f>
        <v>9819</v>
      </c>
      <c r="O329" s="76" t="s">
        <v>201</v>
      </c>
      <c r="P329" s="73" t="s">
        <v>267</v>
      </c>
      <c r="Q329" s="70" t="s">
        <v>212</v>
      </c>
      <c r="R329" s="115">
        <v>100</v>
      </c>
      <c r="S329" s="115">
        <v>100</v>
      </c>
      <c r="T329" s="115">
        <v>100</v>
      </c>
      <c r="U329" s="115">
        <v>100</v>
      </c>
      <c r="V329" s="115">
        <v>100</v>
      </c>
    </row>
    <row r="330" spans="1:22" ht="20.25" customHeight="1">
      <c r="A330" s="86"/>
      <c r="B330" s="89"/>
      <c r="C330" s="89"/>
      <c r="D330" s="3" t="s">
        <v>97</v>
      </c>
      <c r="E330" s="20"/>
      <c r="F330" s="9"/>
      <c r="G330" s="17"/>
      <c r="H330" s="20"/>
      <c r="I330" s="9"/>
      <c r="J330" s="22">
        <f>J331+J332</f>
        <v>9142.14</v>
      </c>
      <c r="K330" s="22">
        <f>K331+K332</f>
        <v>9142.14</v>
      </c>
      <c r="L330" s="22">
        <f>L331+L332</f>
        <v>9531.408</v>
      </c>
      <c r="M330" s="22">
        <f>M331+M332</f>
        <v>9496</v>
      </c>
      <c r="N330" s="22">
        <f>N331+N332</f>
        <v>9819</v>
      </c>
      <c r="O330" s="77"/>
      <c r="P330" s="74"/>
      <c r="Q330" s="71"/>
      <c r="R330" s="116"/>
      <c r="S330" s="116"/>
      <c r="T330" s="116"/>
      <c r="U330" s="116"/>
      <c r="V330" s="116"/>
    </row>
    <row r="331" spans="1:22" ht="20.25" customHeight="1">
      <c r="A331" s="86"/>
      <c r="B331" s="89"/>
      <c r="C331" s="89"/>
      <c r="D331" s="3"/>
      <c r="E331" s="20" t="s">
        <v>60</v>
      </c>
      <c r="F331" s="9">
        <v>932</v>
      </c>
      <c r="G331" s="17">
        <v>412</v>
      </c>
      <c r="H331" s="20">
        <v>3530321040</v>
      </c>
      <c r="I331" s="9">
        <v>621</v>
      </c>
      <c r="J331" s="22">
        <v>6442.04</v>
      </c>
      <c r="K331" s="22">
        <v>6442.04</v>
      </c>
      <c r="L331" s="22">
        <v>6442.04</v>
      </c>
      <c r="M331" s="22">
        <v>6605.4</v>
      </c>
      <c r="N331" s="22">
        <v>6605.4</v>
      </c>
      <c r="O331" s="77"/>
      <c r="P331" s="74"/>
      <c r="Q331" s="71"/>
      <c r="R331" s="116"/>
      <c r="S331" s="116"/>
      <c r="T331" s="116"/>
      <c r="U331" s="116"/>
      <c r="V331" s="116"/>
    </row>
    <row r="332" spans="1:22" ht="15" customHeight="1">
      <c r="A332" s="86"/>
      <c r="B332" s="89"/>
      <c r="C332" s="89"/>
      <c r="D332" s="3"/>
      <c r="E332" s="20" t="s">
        <v>60</v>
      </c>
      <c r="F332" s="9">
        <v>932</v>
      </c>
      <c r="G332" s="17">
        <v>412</v>
      </c>
      <c r="H332" s="20">
        <v>3530321040</v>
      </c>
      <c r="I332" s="9">
        <v>621</v>
      </c>
      <c r="J332" s="22">
        <v>2700.1000000000004</v>
      </c>
      <c r="K332" s="22">
        <v>2700.1000000000004</v>
      </c>
      <c r="L332" s="22">
        <v>3089.368</v>
      </c>
      <c r="M332" s="22">
        <v>2890.6000000000004</v>
      </c>
      <c r="N332" s="22">
        <v>3213.6000000000004</v>
      </c>
      <c r="O332" s="77"/>
      <c r="P332" s="74"/>
      <c r="Q332" s="71"/>
      <c r="R332" s="116"/>
      <c r="S332" s="116"/>
      <c r="T332" s="116"/>
      <c r="U332" s="116"/>
      <c r="V332" s="116"/>
    </row>
    <row r="333" spans="1:22" ht="20.25" customHeight="1">
      <c r="A333" s="86"/>
      <c r="B333" s="89"/>
      <c r="C333" s="89"/>
      <c r="D333" s="3" t="s">
        <v>29</v>
      </c>
      <c r="E333" s="4"/>
      <c r="F333" s="9"/>
      <c r="G333" s="17"/>
      <c r="H333" s="20"/>
      <c r="I333" s="9"/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77"/>
      <c r="P333" s="74"/>
      <c r="Q333" s="71"/>
      <c r="R333" s="116"/>
      <c r="S333" s="116"/>
      <c r="T333" s="116"/>
      <c r="U333" s="116"/>
      <c r="V333" s="116"/>
    </row>
    <row r="334" spans="1:22" ht="20.25" customHeight="1">
      <c r="A334" s="86"/>
      <c r="B334" s="89"/>
      <c r="C334" s="89"/>
      <c r="D334" s="3" t="s">
        <v>30</v>
      </c>
      <c r="E334" s="4"/>
      <c r="F334" s="9"/>
      <c r="G334" s="17"/>
      <c r="H334" s="20"/>
      <c r="I334" s="9"/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77"/>
      <c r="P334" s="74"/>
      <c r="Q334" s="71"/>
      <c r="R334" s="116"/>
      <c r="S334" s="116"/>
      <c r="T334" s="116"/>
      <c r="U334" s="116"/>
      <c r="V334" s="116"/>
    </row>
    <row r="335" spans="1:22" ht="20.25" customHeight="1">
      <c r="A335" s="87"/>
      <c r="B335" s="90"/>
      <c r="C335" s="90"/>
      <c r="D335" s="3" t="s">
        <v>31</v>
      </c>
      <c r="E335" s="4"/>
      <c r="F335" s="9"/>
      <c r="G335" s="17"/>
      <c r="H335" s="20"/>
      <c r="I335" s="9"/>
      <c r="J335" s="26">
        <v>200</v>
      </c>
      <c r="K335" s="26">
        <v>200</v>
      </c>
      <c r="L335" s="26">
        <v>200</v>
      </c>
      <c r="M335" s="26">
        <v>200</v>
      </c>
      <c r="N335" s="26">
        <v>200</v>
      </c>
      <c r="O335" s="78"/>
      <c r="P335" s="75"/>
      <c r="Q335" s="72"/>
      <c r="R335" s="117"/>
      <c r="S335" s="117"/>
      <c r="T335" s="117"/>
      <c r="U335" s="117"/>
      <c r="V335" s="117"/>
    </row>
    <row r="336" spans="1:22" ht="20.25" customHeight="1">
      <c r="A336" s="85" t="s">
        <v>108</v>
      </c>
      <c r="B336" s="88" t="s">
        <v>98</v>
      </c>
      <c r="C336" s="88" t="s">
        <v>308</v>
      </c>
      <c r="D336" s="3" t="s">
        <v>4</v>
      </c>
      <c r="E336" s="4"/>
      <c r="F336" s="4"/>
      <c r="G336" s="4"/>
      <c r="H336" s="20"/>
      <c r="I336" s="4"/>
      <c r="J336" s="42">
        <v>0</v>
      </c>
      <c r="K336" s="42">
        <v>0</v>
      </c>
      <c r="L336" s="42">
        <v>0</v>
      </c>
      <c r="M336" s="42">
        <f>M337+M338+M339+M340</f>
        <v>0</v>
      </c>
      <c r="N336" s="42">
        <v>0</v>
      </c>
      <c r="O336" s="63" t="s">
        <v>201</v>
      </c>
      <c r="P336" s="91" t="s">
        <v>268</v>
      </c>
      <c r="Q336" s="95" t="s">
        <v>248</v>
      </c>
      <c r="R336" s="118">
        <v>200</v>
      </c>
      <c r="S336" s="118">
        <v>200</v>
      </c>
      <c r="T336" s="118">
        <v>200</v>
      </c>
      <c r="U336" s="118">
        <v>200</v>
      </c>
      <c r="V336" s="118">
        <v>200</v>
      </c>
    </row>
    <row r="337" spans="1:22" ht="40.5" customHeight="1">
      <c r="A337" s="86"/>
      <c r="B337" s="89"/>
      <c r="C337" s="89"/>
      <c r="D337" s="3" t="s">
        <v>97</v>
      </c>
      <c r="E337" s="20" t="s">
        <v>60</v>
      </c>
      <c r="F337" s="9">
        <v>932</v>
      </c>
      <c r="G337" s="17">
        <v>412</v>
      </c>
      <c r="H337" s="20">
        <v>2630310030</v>
      </c>
      <c r="I337" s="9">
        <v>622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63"/>
      <c r="P337" s="91"/>
      <c r="Q337" s="95"/>
      <c r="R337" s="119"/>
      <c r="S337" s="119"/>
      <c r="T337" s="119"/>
      <c r="U337" s="119"/>
      <c r="V337" s="119"/>
    </row>
    <row r="338" spans="1:22" ht="20.25" customHeight="1">
      <c r="A338" s="86"/>
      <c r="B338" s="89"/>
      <c r="C338" s="89"/>
      <c r="D338" s="3" t="s">
        <v>29</v>
      </c>
      <c r="E338" s="4"/>
      <c r="F338" s="4"/>
      <c r="G338" s="4"/>
      <c r="H338" s="20"/>
      <c r="I338" s="4"/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63"/>
      <c r="P338" s="91"/>
      <c r="Q338" s="95"/>
      <c r="R338" s="119"/>
      <c r="S338" s="119"/>
      <c r="T338" s="119"/>
      <c r="U338" s="119"/>
      <c r="V338" s="119"/>
    </row>
    <row r="339" spans="1:22" ht="20.25" customHeight="1">
      <c r="A339" s="86"/>
      <c r="B339" s="89"/>
      <c r="C339" s="89"/>
      <c r="D339" s="3" t="s">
        <v>30</v>
      </c>
      <c r="E339" s="4"/>
      <c r="F339" s="4"/>
      <c r="G339" s="4"/>
      <c r="H339" s="20"/>
      <c r="I339" s="4"/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63"/>
      <c r="P339" s="91"/>
      <c r="Q339" s="95"/>
      <c r="R339" s="119"/>
      <c r="S339" s="119"/>
      <c r="T339" s="119"/>
      <c r="U339" s="119"/>
      <c r="V339" s="119"/>
    </row>
    <row r="340" spans="1:22" ht="20.25" customHeight="1">
      <c r="A340" s="87"/>
      <c r="B340" s="90"/>
      <c r="C340" s="90"/>
      <c r="D340" s="3" t="s">
        <v>31</v>
      </c>
      <c r="E340" s="4"/>
      <c r="F340" s="4"/>
      <c r="G340" s="4"/>
      <c r="H340" s="20"/>
      <c r="I340" s="4"/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63"/>
      <c r="P340" s="91"/>
      <c r="Q340" s="95"/>
      <c r="R340" s="120"/>
      <c r="S340" s="120"/>
      <c r="T340" s="120"/>
      <c r="U340" s="120"/>
      <c r="V340" s="120"/>
    </row>
    <row r="341" spans="1:22" ht="20.25" customHeight="1">
      <c r="A341" s="95" t="s">
        <v>109</v>
      </c>
      <c r="B341" s="88" t="s">
        <v>98</v>
      </c>
      <c r="C341" s="88" t="s">
        <v>297</v>
      </c>
      <c r="D341" s="3" t="s">
        <v>4</v>
      </c>
      <c r="E341" s="4"/>
      <c r="F341" s="9"/>
      <c r="G341" s="17"/>
      <c r="H341" s="20"/>
      <c r="I341" s="9"/>
      <c r="J341" s="42">
        <v>0</v>
      </c>
      <c r="K341" s="42">
        <v>0</v>
      </c>
      <c r="L341" s="42">
        <v>0</v>
      </c>
      <c r="M341" s="42">
        <f>M342+M343+M344+M345</f>
        <v>0</v>
      </c>
      <c r="N341" s="42">
        <v>0</v>
      </c>
      <c r="O341" s="63" t="s">
        <v>201</v>
      </c>
      <c r="P341" s="91" t="s">
        <v>269</v>
      </c>
      <c r="Q341" s="85" t="s">
        <v>205</v>
      </c>
      <c r="R341" s="112">
        <v>3</v>
      </c>
      <c r="S341" s="112">
        <v>3</v>
      </c>
      <c r="T341" s="112">
        <v>3</v>
      </c>
      <c r="U341" s="112">
        <v>3</v>
      </c>
      <c r="V341" s="112">
        <v>3</v>
      </c>
    </row>
    <row r="342" spans="1:22" ht="23.25" customHeight="1">
      <c r="A342" s="95"/>
      <c r="B342" s="89"/>
      <c r="C342" s="89"/>
      <c r="D342" s="3" t="s">
        <v>97</v>
      </c>
      <c r="E342" s="20" t="s">
        <v>60</v>
      </c>
      <c r="F342" s="9">
        <v>932</v>
      </c>
      <c r="G342" s="17">
        <v>412</v>
      </c>
      <c r="H342" s="20">
        <v>2630310040</v>
      </c>
      <c r="I342" s="9">
        <v>622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63"/>
      <c r="P342" s="91"/>
      <c r="Q342" s="86"/>
      <c r="R342" s="113"/>
      <c r="S342" s="113"/>
      <c r="T342" s="113"/>
      <c r="U342" s="113"/>
      <c r="V342" s="113"/>
    </row>
    <row r="343" spans="1:22" ht="20.25" customHeight="1">
      <c r="A343" s="95"/>
      <c r="B343" s="89"/>
      <c r="C343" s="89"/>
      <c r="D343" s="3" t="s">
        <v>29</v>
      </c>
      <c r="E343" s="4"/>
      <c r="F343" s="9"/>
      <c r="G343" s="17"/>
      <c r="H343" s="20"/>
      <c r="I343" s="9"/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63"/>
      <c r="P343" s="91"/>
      <c r="Q343" s="86"/>
      <c r="R343" s="113"/>
      <c r="S343" s="113"/>
      <c r="T343" s="113"/>
      <c r="U343" s="113"/>
      <c r="V343" s="113"/>
    </row>
    <row r="344" spans="1:22" ht="20.25" customHeight="1">
      <c r="A344" s="95"/>
      <c r="B344" s="89"/>
      <c r="C344" s="89"/>
      <c r="D344" s="3" t="s">
        <v>30</v>
      </c>
      <c r="E344" s="4"/>
      <c r="F344" s="9"/>
      <c r="G344" s="17"/>
      <c r="H344" s="20"/>
      <c r="I344" s="9"/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63"/>
      <c r="P344" s="91"/>
      <c r="Q344" s="86"/>
      <c r="R344" s="113"/>
      <c r="S344" s="113"/>
      <c r="T344" s="113"/>
      <c r="U344" s="113"/>
      <c r="V344" s="113"/>
    </row>
    <row r="345" spans="1:22" ht="20.25" customHeight="1">
      <c r="A345" s="95"/>
      <c r="B345" s="90"/>
      <c r="C345" s="90"/>
      <c r="D345" s="3" t="s">
        <v>31</v>
      </c>
      <c r="E345" s="4"/>
      <c r="F345" s="9"/>
      <c r="G345" s="17"/>
      <c r="H345" s="20"/>
      <c r="I345" s="9"/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63"/>
      <c r="P345" s="91"/>
      <c r="Q345" s="87"/>
      <c r="R345" s="114"/>
      <c r="S345" s="114"/>
      <c r="T345" s="114"/>
      <c r="U345" s="114"/>
      <c r="V345" s="114"/>
    </row>
    <row r="346" spans="1:22" ht="20.25" customHeight="1">
      <c r="A346" s="85" t="s">
        <v>110</v>
      </c>
      <c r="B346" s="88" t="s">
        <v>98</v>
      </c>
      <c r="C346" s="88" t="s">
        <v>103</v>
      </c>
      <c r="D346" s="3" t="s">
        <v>4</v>
      </c>
      <c r="E346" s="4"/>
      <c r="F346" s="9"/>
      <c r="G346" s="17"/>
      <c r="H346" s="20"/>
      <c r="I346" s="9"/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63" t="s">
        <v>201</v>
      </c>
      <c r="P346" s="61" t="s">
        <v>270</v>
      </c>
      <c r="Q346" s="70" t="s">
        <v>205</v>
      </c>
      <c r="R346" s="112">
        <v>1</v>
      </c>
      <c r="S346" s="112">
        <v>1</v>
      </c>
      <c r="T346" s="112">
        <v>1</v>
      </c>
      <c r="U346" s="112">
        <v>1</v>
      </c>
      <c r="V346" s="112">
        <v>1</v>
      </c>
    </row>
    <row r="347" spans="1:22" ht="15">
      <c r="A347" s="86"/>
      <c r="B347" s="89"/>
      <c r="C347" s="89"/>
      <c r="D347" s="3" t="s">
        <v>97</v>
      </c>
      <c r="E347" s="20" t="s">
        <v>60</v>
      </c>
      <c r="F347" s="9">
        <v>932</v>
      </c>
      <c r="G347" s="17">
        <v>412</v>
      </c>
      <c r="H347" s="20">
        <v>2630310050</v>
      </c>
      <c r="I347" s="9">
        <v>622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63"/>
      <c r="P347" s="61"/>
      <c r="Q347" s="71"/>
      <c r="R347" s="113"/>
      <c r="S347" s="113"/>
      <c r="T347" s="113"/>
      <c r="U347" s="113"/>
      <c r="V347" s="113"/>
    </row>
    <row r="348" spans="1:22" ht="20.25" customHeight="1">
      <c r="A348" s="86"/>
      <c r="B348" s="89"/>
      <c r="C348" s="89"/>
      <c r="D348" s="3" t="s">
        <v>29</v>
      </c>
      <c r="E348" s="4"/>
      <c r="F348" s="9"/>
      <c r="G348" s="17"/>
      <c r="H348" s="20"/>
      <c r="I348" s="9"/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63"/>
      <c r="P348" s="61"/>
      <c r="Q348" s="71"/>
      <c r="R348" s="113"/>
      <c r="S348" s="113"/>
      <c r="T348" s="113"/>
      <c r="U348" s="113"/>
      <c r="V348" s="113"/>
    </row>
    <row r="349" spans="1:22" ht="20.25" customHeight="1">
      <c r="A349" s="86"/>
      <c r="B349" s="89"/>
      <c r="C349" s="89"/>
      <c r="D349" s="3" t="s">
        <v>30</v>
      </c>
      <c r="E349" s="4"/>
      <c r="F349" s="9"/>
      <c r="G349" s="17"/>
      <c r="H349" s="20"/>
      <c r="I349" s="9"/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63"/>
      <c r="P349" s="61"/>
      <c r="Q349" s="71"/>
      <c r="R349" s="113"/>
      <c r="S349" s="113"/>
      <c r="T349" s="113"/>
      <c r="U349" s="113"/>
      <c r="V349" s="113"/>
    </row>
    <row r="350" spans="1:22" ht="20.25" customHeight="1">
      <c r="A350" s="87"/>
      <c r="B350" s="90"/>
      <c r="C350" s="90"/>
      <c r="D350" s="3" t="s">
        <v>31</v>
      </c>
      <c r="E350" s="4"/>
      <c r="F350" s="9"/>
      <c r="G350" s="17"/>
      <c r="H350" s="20"/>
      <c r="I350" s="9"/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63"/>
      <c r="P350" s="61"/>
      <c r="Q350" s="72"/>
      <c r="R350" s="114"/>
      <c r="S350" s="114"/>
      <c r="T350" s="114"/>
      <c r="U350" s="114"/>
      <c r="V350" s="114"/>
    </row>
    <row r="351" spans="1:22" ht="18.75" customHeight="1">
      <c r="A351" s="85" t="s">
        <v>111</v>
      </c>
      <c r="B351" s="88" t="s">
        <v>98</v>
      </c>
      <c r="C351" s="88" t="s">
        <v>104</v>
      </c>
      <c r="D351" s="3" t="s">
        <v>4</v>
      </c>
      <c r="E351" s="4"/>
      <c r="F351" s="9"/>
      <c r="G351" s="17"/>
      <c r="H351" s="20"/>
      <c r="I351" s="9"/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63" t="s">
        <v>201</v>
      </c>
      <c r="P351" s="61" t="s">
        <v>271</v>
      </c>
      <c r="Q351" s="70" t="s">
        <v>272</v>
      </c>
      <c r="R351" s="112">
        <v>2000</v>
      </c>
      <c r="S351" s="112">
        <v>2000</v>
      </c>
      <c r="T351" s="112">
        <v>2000</v>
      </c>
      <c r="U351" s="112">
        <v>2000</v>
      </c>
      <c r="V351" s="112">
        <v>2000</v>
      </c>
    </row>
    <row r="352" spans="1:22" ht="20.25" customHeight="1">
      <c r="A352" s="86"/>
      <c r="B352" s="89"/>
      <c r="C352" s="89"/>
      <c r="D352" s="3" t="s">
        <v>97</v>
      </c>
      <c r="E352" s="20" t="s">
        <v>60</v>
      </c>
      <c r="F352" s="9">
        <v>932</v>
      </c>
      <c r="G352" s="17">
        <v>412</v>
      </c>
      <c r="H352" s="20">
        <v>2630310060</v>
      </c>
      <c r="I352" s="9">
        <v>622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63"/>
      <c r="P352" s="61"/>
      <c r="Q352" s="71"/>
      <c r="R352" s="113"/>
      <c r="S352" s="113"/>
      <c r="T352" s="113"/>
      <c r="U352" s="113"/>
      <c r="V352" s="113"/>
    </row>
    <row r="353" spans="1:22" ht="18.75" customHeight="1">
      <c r="A353" s="86"/>
      <c r="B353" s="89"/>
      <c r="C353" s="89"/>
      <c r="D353" s="3" t="s">
        <v>29</v>
      </c>
      <c r="E353" s="4"/>
      <c r="F353" s="9"/>
      <c r="G353" s="17"/>
      <c r="H353" s="20"/>
      <c r="I353" s="9"/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63"/>
      <c r="P353" s="61"/>
      <c r="Q353" s="71"/>
      <c r="R353" s="113"/>
      <c r="S353" s="113"/>
      <c r="T353" s="113"/>
      <c r="U353" s="113"/>
      <c r="V353" s="113"/>
    </row>
    <row r="354" spans="1:22" ht="18.75" customHeight="1">
      <c r="A354" s="86"/>
      <c r="B354" s="89"/>
      <c r="C354" s="89"/>
      <c r="D354" s="3" t="s">
        <v>30</v>
      </c>
      <c r="E354" s="4"/>
      <c r="F354" s="9"/>
      <c r="G354" s="17"/>
      <c r="H354" s="20"/>
      <c r="I354" s="9"/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63"/>
      <c r="P354" s="61"/>
      <c r="Q354" s="71"/>
      <c r="R354" s="113"/>
      <c r="S354" s="113"/>
      <c r="T354" s="113"/>
      <c r="U354" s="113"/>
      <c r="V354" s="113"/>
    </row>
    <row r="355" spans="1:22" ht="18.75" customHeight="1">
      <c r="A355" s="87"/>
      <c r="B355" s="90"/>
      <c r="C355" s="90"/>
      <c r="D355" s="3" t="s">
        <v>31</v>
      </c>
      <c r="E355" s="4"/>
      <c r="F355" s="9"/>
      <c r="G355" s="17"/>
      <c r="H355" s="20"/>
      <c r="I355" s="9"/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63"/>
      <c r="P355" s="61"/>
      <c r="Q355" s="72"/>
      <c r="R355" s="114"/>
      <c r="S355" s="114"/>
      <c r="T355" s="114"/>
      <c r="U355" s="114"/>
      <c r="V355" s="114"/>
    </row>
    <row r="356" spans="1:22" ht="18.75" customHeight="1">
      <c r="A356" s="85" t="s">
        <v>112</v>
      </c>
      <c r="B356" s="88" t="s">
        <v>98</v>
      </c>
      <c r="C356" s="88" t="s">
        <v>105</v>
      </c>
      <c r="D356" s="3" t="s">
        <v>4</v>
      </c>
      <c r="E356" s="4"/>
      <c r="F356" s="9"/>
      <c r="G356" s="17"/>
      <c r="H356" s="20"/>
      <c r="I356" s="9"/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63" t="s">
        <v>201</v>
      </c>
      <c r="P356" s="61" t="s">
        <v>273</v>
      </c>
      <c r="Q356" s="71" t="s">
        <v>205</v>
      </c>
      <c r="R356" s="112">
        <v>1</v>
      </c>
      <c r="S356" s="112">
        <v>1</v>
      </c>
      <c r="T356" s="112">
        <v>1</v>
      </c>
      <c r="U356" s="112">
        <v>2</v>
      </c>
      <c r="V356" s="112">
        <v>3</v>
      </c>
    </row>
    <row r="357" spans="1:22" ht="19.5" customHeight="1">
      <c r="A357" s="86"/>
      <c r="B357" s="89"/>
      <c r="C357" s="89"/>
      <c r="D357" s="3" t="s">
        <v>97</v>
      </c>
      <c r="E357" s="20" t="s">
        <v>60</v>
      </c>
      <c r="F357" s="9">
        <v>932</v>
      </c>
      <c r="G357" s="17">
        <v>412</v>
      </c>
      <c r="H357" s="20">
        <v>2630310070</v>
      </c>
      <c r="I357" s="9">
        <v>622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63"/>
      <c r="P357" s="61"/>
      <c r="Q357" s="71"/>
      <c r="R357" s="113"/>
      <c r="S357" s="113"/>
      <c r="T357" s="113"/>
      <c r="U357" s="113"/>
      <c r="V357" s="113"/>
    </row>
    <row r="358" spans="1:22" ht="18.75" customHeight="1">
      <c r="A358" s="86"/>
      <c r="B358" s="89"/>
      <c r="C358" s="89"/>
      <c r="D358" s="3" t="s">
        <v>29</v>
      </c>
      <c r="E358" s="4"/>
      <c r="F358" s="9"/>
      <c r="G358" s="17"/>
      <c r="H358" s="20"/>
      <c r="I358" s="9"/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63"/>
      <c r="P358" s="61"/>
      <c r="Q358" s="71"/>
      <c r="R358" s="113"/>
      <c r="S358" s="113"/>
      <c r="T358" s="113"/>
      <c r="U358" s="113"/>
      <c r="V358" s="113"/>
    </row>
    <row r="359" spans="1:22" ht="18.75" customHeight="1">
      <c r="A359" s="86"/>
      <c r="B359" s="89"/>
      <c r="C359" s="89"/>
      <c r="D359" s="3" t="s">
        <v>30</v>
      </c>
      <c r="E359" s="4"/>
      <c r="F359" s="9"/>
      <c r="G359" s="17"/>
      <c r="H359" s="20"/>
      <c r="I359" s="9"/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63"/>
      <c r="P359" s="61"/>
      <c r="Q359" s="71"/>
      <c r="R359" s="113"/>
      <c r="S359" s="113"/>
      <c r="T359" s="113"/>
      <c r="U359" s="113"/>
      <c r="V359" s="113"/>
    </row>
    <row r="360" spans="1:22" ht="18.75" customHeight="1">
      <c r="A360" s="87"/>
      <c r="B360" s="90"/>
      <c r="C360" s="90"/>
      <c r="D360" s="3" t="s">
        <v>31</v>
      </c>
      <c r="E360" s="4"/>
      <c r="F360" s="9"/>
      <c r="G360" s="17"/>
      <c r="H360" s="20"/>
      <c r="I360" s="9"/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63"/>
      <c r="P360" s="61"/>
      <c r="Q360" s="72"/>
      <c r="R360" s="114"/>
      <c r="S360" s="114"/>
      <c r="T360" s="114"/>
      <c r="U360" s="114"/>
      <c r="V360" s="114"/>
    </row>
    <row r="361" spans="1:22" ht="18.75" customHeight="1">
      <c r="A361" s="85" t="s">
        <v>298</v>
      </c>
      <c r="B361" s="88" t="s">
        <v>98</v>
      </c>
      <c r="C361" s="88" t="s">
        <v>309</v>
      </c>
      <c r="D361" s="3" t="s">
        <v>4</v>
      </c>
      <c r="E361" s="4"/>
      <c r="F361" s="9"/>
      <c r="G361" s="17"/>
      <c r="H361" s="9"/>
      <c r="I361" s="9"/>
      <c r="J361" s="42">
        <v>0</v>
      </c>
      <c r="K361" s="42">
        <v>0</v>
      </c>
      <c r="L361" s="42">
        <v>0</v>
      </c>
      <c r="M361" s="42">
        <f>M362+M363+M364+M365</f>
        <v>0</v>
      </c>
      <c r="N361" s="42">
        <v>0</v>
      </c>
      <c r="O361" s="76" t="s">
        <v>201</v>
      </c>
      <c r="P361" s="73" t="s">
        <v>299</v>
      </c>
      <c r="Q361" s="71" t="s">
        <v>205</v>
      </c>
      <c r="R361" s="112">
        <v>10</v>
      </c>
      <c r="S361" s="112">
        <v>10</v>
      </c>
      <c r="T361" s="112">
        <v>10</v>
      </c>
      <c r="U361" s="112">
        <v>10</v>
      </c>
      <c r="V361" s="112">
        <v>10</v>
      </c>
    </row>
    <row r="362" spans="1:22" ht="18.75" customHeight="1">
      <c r="A362" s="86"/>
      <c r="B362" s="89"/>
      <c r="C362" s="89"/>
      <c r="D362" s="3" t="s">
        <v>97</v>
      </c>
      <c r="E362" s="4"/>
      <c r="F362" s="9"/>
      <c r="G362" s="17"/>
      <c r="H362" s="9"/>
      <c r="I362" s="9"/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77"/>
      <c r="P362" s="74"/>
      <c r="Q362" s="71"/>
      <c r="R362" s="113"/>
      <c r="S362" s="113"/>
      <c r="T362" s="113"/>
      <c r="U362" s="113"/>
      <c r="V362" s="113"/>
    </row>
    <row r="363" spans="1:22" ht="18.75" customHeight="1">
      <c r="A363" s="86"/>
      <c r="B363" s="89"/>
      <c r="C363" s="89"/>
      <c r="D363" s="3" t="s">
        <v>29</v>
      </c>
      <c r="E363" s="4"/>
      <c r="F363" s="9"/>
      <c r="G363" s="17"/>
      <c r="H363" s="9"/>
      <c r="I363" s="9"/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77"/>
      <c r="P363" s="74"/>
      <c r="Q363" s="71"/>
      <c r="R363" s="113"/>
      <c r="S363" s="113"/>
      <c r="T363" s="113"/>
      <c r="U363" s="113"/>
      <c r="V363" s="113"/>
    </row>
    <row r="364" spans="1:22" ht="18.75" customHeight="1">
      <c r="A364" s="86"/>
      <c r="B364" s="89"/>
      <c r="C364" s="89"/>
      <c r="D364" s="3" t="s">
        <v>30</v>
      </c>
      <c r="E364" s="4"/>
      <c r="F364" s="9"/>
      <c r="G364" s="17"/>
      <c r="H364" s="9"/>
      <c r="I364" s="9"/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77"/>
      <c r="P364" s="74"/>
      <c r="Q364" s="71"/>
      <c r="R364" s="113"/>
      <c r="S364" s="113"/>
      <c r="T364" s="113"/>
      <c r="U364" s="113"/>
      <c r="V364" s="113"/>
    </row>
    <row r="365" spans="1:22" ht="18.75" customHeight="1">
      <c r="A365" s="87"/>
      <c r="B365" s="90"/>
      <c r="C365" s="90"/>
      <c r="D365" s="3" t="s">
        <v>31</v>
      </c>
      <c r="E365" s="4"/>
      <c r="F365" s="9"/>
      <c r="G365" s="17"/>
      <c r="H365" s="9"/>
      <c r="I365" s="9"/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78"/>
      <c r="P365" s="75"/>
      <c r="Q365" s="72"/>
      <c r="R365" s="114"/>
      <c r="S365" s="114"/>
      <c r="T365" s="114"/>
      <c r="U365" s="114"/>
      <c r="V365" s="114"/>
    </row>
    <row r="366" spans="1:22" ht="18.75" customHeight="1">
      <c r="A366" s="85" t="s">
        <v>310</v>
      </c>
      <c r="B366" s="88" t="s">
        <v>98</v>
      </c>
      <c r="C366" s="88" t="s">
        <v>311</v>
      </c>
      <c r="D366" s="3" t="s">
        <v>4</v>
      </c>
      <c r="E366" s="4"/>
      <c r="F366" s="9"/>
      <c r="G366" s="17"/>
      <c r="H366" s="9"/>
      <c r="I366" s="9"/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70" t="s">
        <v>201</v>
      </c>
      <c r="P366" s="73" t="s">
        <v>313</v>
      </c>
      <c r="Q366" s="70" t="s">
        <v>205</v>
      </c>
      <c r="R366" s="112">
        <v>10</v>
      </c>
      <c r="S366" s="112">
        <v>10</v>
      </c>
      <c r="T366" s="112">
        <v>10</v>
      </c>
      <c r="U366" s="112">
        <v>10</v>
      </c>
      <c r="V366" s="112">
        <v>10</v>
      </c>
    </row>
    <row r="367" spans="1:22" ht="18.75" customHeight="1">
      <c r="A367" s="86"/>
      <c r="B367" s="89"/>
      <c r="C367" s="89"/>
      <c r="D367" s="3" t="s">
        <v>97</v>
      </c>
      <c r="E367" s="4" t="s">
        <v>312</v>
      </c>
      <c r="F367" s="9"/>
      <c r="G367" s="17"/>
      <c r="H367" s="46"/>
      <c r="I367" s="9"/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71"/>
      <c r="P367" s="74"/>
      <c r="Q367" s="71"/>
      <c r="R367" s="113"/>
      <c r="S367" s="113"/>
      <c r="T367" s="113"/>
      <c r="U367" s="113"/>
      <c r="V367" s="113"/>
    </row>
    <row r="368" spans="1:22" ht="18.75" customHeight="1">
      <c r="A368" s="86"/>
      <c r="B368" s="89"/>
      <c r="C368" s="89"/>
      <c r="D368" s="3" t="s">
        <v>29</v>
      </c>
      <c r="E368" s="4"/>
      <c r="F368" s="9"/>
      <c r="G368" s="17"/>
      <c r="H368" s="9"/>
      <c r="I368" s="9"/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71"/>
      <c r="P368" s="74"/>
      <c r="Q368" s="71"/>
      <c r="R368" s="113"/>
      <c r="S368" s="113"/>
      <c r="T368" s="113"/>
      <c r="U368" s="113"/>
      <c r="V368" s="113"/>
    </row>
    <row r="369" spans="1:22" ht="18.75" customHeight="1">
      <c r="A369" s="86"/>
      <c r="B369" s="89"/>
      <c r="C369" s="89"/>
      <c r="D369" s="3" t="s">
        <v>30</v>
      </c>
      <c r="E369" s="4"/>
      <c r="F369" s="9"/>
      <c r="G369" s="17"/>
      <c r="H369" s="9"/>
      <c r="I369" s="9"/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71"/>
      <c r="P369" s="74"/>
      <c r="Q369" s="71"/>
      <c r="R369" s="113"/>
      <c r="S369" s="113"/>
      <c r="T369" s="113"/>
      <c r="U369" s="113"/>
      <c r="V369" s="113"/>
    </row>
    <row r="370" spans="1:22" ht="18.75" customHeight="1">
      <c r="A370" s="87"/>
      <c r="B370" s="90"/>
      <c r="C370" s="90"/>
      <c r="D370" s="3" t="s">
        <v>31</v>
      </c>
      <c r="E370" s="4"/>
      <c r="F370" s="9"/>
      <c r="G370" s="17"/>
      <c r="H370" s="9"/>
      <c r="I370" s="9"/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72"/>
      <c r="P370" s="75"/>
      <c r="Q370" s="72"/>
      <c r="R370" s="114"/>
      <c r="S370" s="114"/>
      <c r="T370" s="114"/>
      <c r="U370" s="114"/>
      <c r="V370" s="114"/>
    </row>
    <row r="371" spans="1:22" ht="18.75" customHeight="1">
      <c r="A371" s="95" t="s">
        <v>54</v>
      </c>
      <c r="B371" s="91" t="s">
        <v>6</v>
      </c>
      <c r="C371" s="121" t="s">
        <v>127</v>
      </c>
      <c r="D371" s="3" t="s">
        <v>4</v>
      </c>
      <c r="E371" s="4"/>
      <c r="F371" s="9"/>
      <c r="G371" s="17"/>
      <c r="H371" s="20"/>
      <c r="I371" s="9"/>
      <c r="J371" s="42">
        <v>0</v>
      </c>
      <c r="K371" s="42">
        <v>0</v>
      </c>
      <c r="L371" s="42">
        <v>0</v>
      </c>
      <c r="M371" s="42">
        <f>M372+M373+M374+M375</f>
        <v>0</v>
      </c>
      <c r="N371" s="42">
        <v>0</v>
      </c>
      <c r="O371" s="63" t="s">
        <v>201</v>
      </c>
      <c r="P371" s="61" t="s">
        <v>274</v>
      </c>
      <c r="Q371" s="70" t="s">
        <v>248</v>
      </c>
      <c r="R371" s="113">
        <v>50</v>
      </c>
      <c r="S371" s="113">
        <v>50</v>
      </c>
      <c r="T371" s="113">
        <v>50</v>
      </c>
      <c r="U371" s="113">
        <v>50</v>
      </c>
      <c r="V371" s="113">
        <v>50</v>
      </c>
    </row>
    <row r="372" spans="1:22" ht="24" customHeight="1">
      <c r="A372" s="95"/>
      <c r="B372" s="91"/>
      <c r="C372" s="121"/>
      <c r="D372" s="3" t="s">
        <v>97</v>
      </c>
      <c r="E372" s="20" t="s">
        <v>60</v>
      </c>
      <c r="F372" s="13">
        <v>932</v>
      </c>
      <c r="G372" s="14">
        <v>412</v>
      </c>
      <c r="H372" s="20">
        <v>2630400000</v>
      </c>
      <c r="I372" s="9" t="s">
        <v>292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63"/>
      <c r="P372" s="61"/>
      <c r="Q372" s="71"/>
      <c r="R372" s="113"/>
      <c r="S372" s="113"/>
      <c r="T372" s="113"/>
      <c r="U372" s="113"/>
      <c r="V372" s="113"/>
    </row>
    <row r="373" spans="1:22" ht="18.75" customHeight="1">
      <c r="A373" s="95"/>
      <c r="B373" s="91"/>
      <c r="C373" s="121"/>
      <c r="D373" s="3" t="s">
        <v>29</v>
      </c>
      <c r="E373" s="4"/>
      <c r="F373" s="9"/>
      <c r="G373" s="17"/>
      <c r="H373" s="20"/>
      <c r="I373" s="9"/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63"/>
      <c r="P373" s="61"/>
      <c r="Q373" s="71"/>
      <c r="R373" s="113"/>
      <c r="S373" s="113"/>
      <c r="T373" s="113"/>
      <c r="U373" s="113"/>
      <c r="V373" s="113"/>
    </row>
    <row r="374" spans="1:22" ht="18.75" customHeight="1">
      <c r="A374" s="95"/>
      <c r="B374" s="91"/>
      <c r="C374" s="121"/>
      <c r="D374" s="3" t="s">
        <v>30</v>
      </c>
      <c r="E374" s="4"/>
      <c r="F374" s="9"/>
      <c r="G374" s="17"/>
      <c r="H374" s="20"/>
      <c r="I374" s="9"/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63"/>
      <c r="P374" s="61"/>
      <c r="Q374" s="71"/>
      <c r="R374" s="113"/>
      <c r="S374" s="113"/>
      <c r="T374" s="113"/>
      <c r="U374" s="113"/>
      <c r="V374" s="113"/>
    </row>
    <row r="375" spans="1:22" ht="18.75" customHeight="1">
      <c r="A375" s="95"/>
      <c r="B375" s="91"/>
      <c r="C375" s="121"/>
      <c r="D375" s="3" t="s">
        <v>31</v>
      </c>
      <c r="E375" s="4"/>
      <c r="F375" s="9"/>
      <c r="G375" s="17"/>
      <c r="H375" s="20"/>
      <c r="I375" s="9"/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63"/>
      <c r="P375" s="61"/>
      <c r="Q375" s="72"/>
      <c r="R375" s="114"/>
      <c r="S375" s="114"/>
      <c r="T375" s="114"/>
      <c r="U375" s="114"/>
      <c r="V375" s="114"/>
    </row>
    <row r="376" spans="1:22" ht="18.75" customHeight="1">
      <c r="A376" s="95" t="s">
        <v>55</v>
      </c>
      <c r="B376" s="88" t="s">
        <v>98</v>
      </c>
      <c r="C376" s="121" t="s">
        <v>106</v>
      </c>
      <c r="D376" s="3" t="s">
        <v>4</v>
      </c>
      <c r="E376" s="4"/>
      <c r="F376" s="9"/>
      <c r="G376" s="17"/>
      <c r="H376" s="20"/>
      <c r="I376" s="9"/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63" t="s">
        <v>201</v>
      </c>
      <c r="P376" s="61" t="s">
        <v>275</v>
      </c>
      <c r="Q376" s="70" t="s">
        <v>205</v>
      </c>
      <c r="R376" s="112">
        <v>1</v>
      </c>
      <c r="S376" s="112">
        <v>1</v>
      </c>
      <c r="T376" s="112">
        <v>1</v>
      </c>
      <c r="U376" s="112">
        <v>1</v>
      </c>
      <c r="V376" s="112">
        <v>1</v>
      </c>
    </row>
    <row r="377" spans="1:22" ht="19.5" customHeight="1">
      <c r="A377" s="95"/>
      <c r="B377" s="89"/>
      <c r="C377" s="121"/>
      <c r="D377" s="3" t="s">
        <v>97</v>
      </c>
      <c r="E377" s="4"/>
      <c r="F377" s="9"/>
      <c r="G377" s="17"/>
      <c r="H377" s="20"/>
      <c r="I377" s="9"/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63"/>
      <c r="P377" s="61"/>
      <c r="Q377" s="71"/>
      <c r="R377" s="113"/>
      <c r="S377" s="113"/>
      <c r="T377" s="113"/>
      <c r="U377" s="113"/>
      <c r="V377" s="113"/>
    </row>
    <row r="378" spans="1:22" ht="18.75" customHeight="1">
      <c r="A378" s="95"/>
      <c r="B378" s="89"/>
      <c r="C378" s="121"/>
      <c r="D378" s="3" t="s">
        <v>29</v>
      </c>
      <c r="E378" s="4"/>
      <c r="F378" s="9"/>
      <c r="G378" s="17"/>
      <c r="H378" s="20"/>
      <c r="I378" s="9"/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63"/>
      <c r="P378" s="61"/>
      <c r="Q378" s="71"/>
      <c r="R378" s="113"/>
      <c r="S378" s="113"/>
      <c r="T378" s="113"/>
      <c r="U378" s="113"/>
      <c r="V378" s="113"/>
    </row>
    <row r="379" spans="1:22" ht="18.75" customHeight="1">
      <c r="A379" s="95"/>
      <c r="B379" s="89"/>
      <c r="C379" s="121"/>
      <c r="D379" s="3" t="s">
        <v>30</v>
      </c>
      <c r="E379" s="4"/>
      <c r="F379" s="9"/>
      <c r="G379" s="17"/>
      <c r="H379" s="20"/>
      <c r="I379" s="9"/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63"/>
      <c r="P379" s="61"/>
      <c r="Q379" s="71"/>
      <c r="R379" s="113"/>
      <c r="S379" s="113"/>
      <c r="T379" s="113"/>
      <c r="U379" s="113"/>
      <c r="V379" s="113"/>
    </row>
    <row r="380" spans="1:22" ht="18.75" customHeight="1">
      <c r="A380" s="95"/>
      <c r="B380" s="90"/>
      <c r="C380" s="121"/>
      <c r="D380" s="3" t="s">
        <v>31</v>
      </c>
      <c r="E380" s="4"/>
      <c r="F380" s="9"/>
      <c r="G380" s="17"/>
      <c r="H380" s="20"/>
      <c r="I380" s="9"/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63"/>
      <c r="P380" s="61"/>
      <c r="Q380" s="72"/>
      <c r="R380" s="114"/>
      <c r="S380" s="114"/>
      <c r="T380" s="114"/>
      <c r="U380" s="114"/>
      <c r="V380" s="114"/>
    </row>
    <row r="381" spans="1:22" ht="15" customHeight="1">
      <c r="A381" s="85" t="s">
        <v>56</v>
      </c>
      <c r="B381" s="88" t="s">
        <v>98</v>
      </c>
      <c r="C381" s="108" t="s">
        <v>128</v>
      </c>
      <c r="D381" s="3" t="s">
        <v>4</v>
      </c>
      <c r="E381" s="4"/>
      <c r="F381" s="9"/>
      <c r="G381" s="17"/>
      <c r="H381" s="20"/>
      <c r="I381" s="9"/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63" t="s">
        <v>201</v>
      </c>
      <c r="P381" s="61" t="s">
        <v>276</v>
      </c>
      <c r="Q381" s="57" t="s">
        <v>248</v>
      </c>
      <c r="R381" s="55">
        <v>50</v>
      </c>
      <c r="S381" s="55">
        <v>50</v>
      </c>
      <c r="T381" s="55">
        <v>50</v>
      </c>
      <c r="U381" s="55">
        <v>50</v>
      </c>
      <c r="V381" s="55">
        <v>50</v>
      </c>
    </row>
    <row r="382" spans="1:22" ht="15" customHeight="1">
      <c r="A382" s="86"/>
      <c r="B382" s="89"/>
      <c r="C382" s="109"/>
      <c r="D382" s="3" t="s">
        <v>97</v>
      </c>
      <c r="E382" s="4"/>
      <c r="F382" s="9"/>
      <c r="G382" s="17"/>
      <c r="H382" s="20"/>
      <c r="I382" s="9"/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63"/>
      <c r="P382" s="61"/>
      <c r="Q382" s="57"/>
      <c r="R382" s="55"/>
      <c r="S382" s="55"/>
      <c r="T382" s="55"/>
      <c r="U382" s="55"/>
      <c r="V382" s="55"/>
    </row>
    <row r="383" spans="1:22" ht="15" customHeight="1">
      <c r="A383" s="86"/>
      <c r="B383" s="89"/>
      <c r="C383" s="109"/>
      <c r="D383" s="3" t="s">
        <v>29</v>
      </c>
      <c r="E383" s="4"/>
      <c r="F383" s="9"/>
      <c r="G383" s="17"/>
      <c r="H383" s="20"/>
      <c r="I383" s="9"/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63"/>
      <c r="P383" s="61"/>
      <c r="Q383" s="57"/>
      <c r="R383" s="55"/>
      <c r="S383" s="55"/>
      <c r="T383" s="55"/>
      <c r="U383" s="55"/>
      <c r="V383" s="55"/>
    </row>
    <row r="384" spans="1:22" ht="15" customHeight="1">
      <c r="A384" s="86"/>
      <c r="B384" s="89"/>
      <c r="C384" s="109"/>
      <c r="D384" s="3" t="s">
        <v>30</v>
      </c>
      <c r="E384" s="4"/>
      <c r="F384" s="9"/>
      <c r="G384" s="17"/>
      <c r="H384" s="20"/>
      <c r="I384" s="9"/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63"/>
      <c r="P384" s="61"/>
      <c r="Q384" s="57"/>
      <c r="R384" s="55"/>
      <c r="S384" s="55"/>
      <c r="T384" s="55"/>
      <c r="U384" s="55"/>
      <c r="V384" s="55"/>
    </row>
    <row r="385" spans="1:22" ht="15" customHeight="1">
      <c r="A385" s="87"/>
      <c r="B385" s="90"/>
      <c r="C385" s="110"/>
      <c r="D385" s="3" t="s">
        <v>31</v>
      </c>
      <c r="E385" s="4"/>
      <c r="F385" s="9"/>
      <c r="G385" s="17"/>
      <c r="H385" s="20"/>
      <c r="I385" s="9"/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63"/>
      <c r="P385" s="61"/>
      <c r="Q385" s="57"/>
      <c r="R385" s="55"/>
      <c r="S385" s="55"/>
      <c r="T385" s="55"/>
      <c r="U385" s="55"/>
      <c r="V385" s="55"/>
    </row>
    <row r="386" spans="1:22" ht="15" customHeight="1">
      <c r="A386" s="95">
        <v>4</v>
      </c>
      <c r="B386" s="91" t="s">
        <v>10</v>
      </c>
      <c r="C386" s="56" t="s">
        <v>115</v>
      </c>
      <c r="D386" s="3" t="s">
        <v>4</v>
      </c>
      <c r="E386" s="4"/>
      <c r="F386" s="7"/>
      <c r="G386" s="11"/>
      <c r="H386" s="11"/>
      <c r="I386" s="11"/>
      <c r="J386" s="22">
        <f>SUM(J387:J390)</f>
        <v>0</v>
      </c>
      <c r="K386" s="22">
        <f>SUM(K387:K390)</f>
        <v>0</v>
      </c>
      <c r="L386" s="22">
        <f>SUM(L387:L390)</f>
        <v>0</v>
      </c>
      <c r="M386" s="22">
        <f>SUM(M387:M390)</f>
        <v>0</v>
      </c>
      <c r="N386" s="22">
        <f>SUM(N387:N390)</f>
        <v>0</v>
      </c>
      <c r="O386" s="63" t="s">
        <v>201</v>
      </c>
      <c r="P386" s="61" t="s">
        <v>277</v>
      </c>
      <c r="Q386" s="57" t="s">
        <v>210</v>
      </c>
      <c r="R386" s="55">
        <v>261.87</v>
      </c>
      <c r="S386" s="55">
        <v>273.79</v>
      </c>
      <c r="T386" s="55">
        <v>287.39</v>
      </c>
      <c r="U386" s="55">
        <v>300.04</v>
      </c>
      <c r="V386" s="55">
        <v>311.38</v>
      </c>
    </row>
    <row r="387" spans="1:22" ht="15" customHeight="1">
      <c r="A387" s="95"/>
      <c r="B387" s="91"/>
      <c r="C387" s="56"/>
      <c r="D387" s="3" t="s">
        <v>95</v>
      </c>
      <c r="E387" s="20" t="s">
        <v>60</v>
      </c>
      <c r="F387" s="13">
        <v>932</v>
      </c>
      <c r="G387" s="14">
        <v>412</v>
      </c>
      <c r="H387" s="20">
        <v>3540000000</v>
      </c>
      <c r="I387" s="9"/>
      <c r="J387" s="22">
        <f>J392+J417</f>
        <v>0</v>
      </c>
      <c r="K387" s="22">
        <f>K392+K417</f>
        <v>0</v>
      </c>
      <c r="L387" s="22">
        <f>L392+L417</f>
        <v>0</v>
      </c>
      <c r="M387" s="22">
        <f>M392+M417</f>
        <v>0</v>
      </c>
      <c r="N387" s="22">
        <f>N392+N417</f>
        <v>0</v>
      </c>
      <c r="O387" s="63"/>
      <c r="P387" s="61"/>
      <c r="Q387" s="57"/>
      <c r="R387" s="55"/>
      <c r="S387" s="55"/>
      <c r="T387" s="55"/>
      <c r="U387" s="55"/>
      <c r="V387" s="55"/>
    </row>
    <row r="388" spans="1:22" ht="15" customHeight="1">
      <c r="A388" s="95"/>
      <c r="B388" s="91"/>
      <c r="C388" s="56"/>
      <c r="D388" s="3" t="s">
        <v>29</v>
      </c>
      <c r="E388" s="4"/>
      <c r="F388" s="9"/>
      <c r="G388" s="17"/>
      <c r="H388" s="9"/>
      <c r="I388" s="9"/>
      <c r="J388" s="22">
        <f aca="true" t="shared" si="19" ref="J388:N390">J393+J418</f>
        <v>0</v>
      </c>
      <c r="K388" s="22">
        <f t="shared" si="19"/>
        <v>0</v>
      </c>
      <c r="L388" s="22">
        <f t="shared" si="19"/>
        <v>0</v>
      </c>
      <c r="M388" s="22">
        <f t="shared" si="19"/>
        <v>0</v>
      </c>
      <c r="N388" s="22">
        <f t="shared" si="19"/>
        <v>0</v>
      </c>
      <c r="O388" s="63"/>
      <c r="P388" s="61"/>
      <c r="Q388" s="57"/>
      <c r="R388" s="55"/>
      <c r="S388" s="55"/>
      <c r="T388" s="55"/>
      <c r="U388" s="55"/>
      <c r="V388" s="55"/>
    </row>
    <row r="389" spans="1:22" ht="15" customHeight="1">
      <c r="A389" s="95"/>
      <c r="B389" s="91"/>
      <c r="C389" s="56"/>
      <c r="D389" s="3" t="s">
        <v>30</v>
      </c>
      <c r="E389" s="4"/>
      <c r="F389" s="9"/>
      <c r="G389" s="17"/>
      <c r="H389" s="9"/>
      <c r="I389" s="9"/>
      <c r="J389" s="22">
        <f t="shared" si="19"/>
        <v>0</v>
      </c>
      <c r="K389" s="22">
        <f t="shared" si="19"/>
        <v>0</v>
      </c>
      <c r="L389" s="22">
        <f t="shared" si="19"/>
        <v>0</v>
      </c>
      <c r="M389" s="22">
        <f t="shared" si="19"/>
        <v>0</v>
      </c>
      <c r="N389" s="22">
        <f t="shared" si="19"/>
        <v>0</v>
      </c>
      <c r="O389" s="63"/>
      <c r="P389" s="61"/>
      <c r="Q389" s="57"/>
      <c r="R389" s="55"/>
      <c r="S389" s="55"/>
      <c r="T389" s="55"/>
      <c r="U389" s="55"/>
      <c r="V389" s="55"/>
    </row>
    <row r="390" spans="1:22" ht="15" customHeight="1">
      <c r="A390" s="95"/>
      <c r="B390" s="91"/>
      <c r="C390" s="56"/>
      <c r="D390" s="3" t="s">
        <v>31</v>
      </c>
      <c r="E390" s="4"/>
      <c r="F390" s="9"/>
      <c r="G390" s="17"/>
      <c r="H390" s="9"/>
      <c r="I390" s="9"/>
      <c r="J390" s="22">
        <f t="shared" si="19"/>
        <v>0</v>
      </c>
      <c r="K390" s="22">
        <f t="shared" si="19"/>
        <v>0</v>
      </c>
      <c r="L390" s="22">
        <f t="shared" si="19"/>
        <v>0</v>
      </c>
      <c r="M390" s="22">
        <f t="shared" si="19"/>
        <v>0</v>
      </c>
      <c r="N390" s="22">
        <f t="shared" si="19"/>
        <v>0</v>
      </c>
      <c r="O390" s="63"/>
      <c r="P390" s="61"/>
      <c r="Q390" s="57"/>
      <c r="R390" s="55"/>
      <c r="S390" s="55"/>
      <c r="T390" s="55"/>
      <c r="U390" s="55"/>
      <c r="V390" s="55"/>
    </row>
    <row r="391" spans="1:22" ht="15" customHeight="1">
      <c r="A391" s="98" t="s">
        <v>57</v>
      </c>
      <c r="B391" s="91" t="s">
        <v>6</v>
      </c>
      <c r="C391" s="56" t="s">
        <v>116</v>
      </c>
      <c r="D391" s="3" t="s">
        <v>4</v>
      </c>
      <c r="E391" s="4"/>
      <c r="F391" s="9"/>
      <c r="G391" s="17"/>
      <c r="H391" s="9"/>
      <c r="I391" s="9"/>
      <c r="J391" s="26">
        <f>SUM(J392:J395)</f>
        <v>0</v>
      </c>
      <c r="K391" s="26">
        <f>SUM(K392:K395)</f>
        <v>0</v>
      </c>
      <c r="L391" s="26">
        <f>SUM(L392:L395)</f>
        <v>0</v>
      </c>
      <c r="M391" s="26">
        <f>SUM(M392:M395)</f>
        <v>0</v>
      </c>
      <c r="N391" s="26">
        <f>SUM(N392:N395)</f>
        <v>0</v>
      </c>
      <c r="O391" s="63" t="s">
        <v>201</v>
      </c>
      <c r="P391" s="66" t="s">
        <v>278</v>
      </c>
      <c r="Q391" s="57" t="s">
        <v>212</v>
      </c>
      <c r="R391" s="55" t="s">
        <v>279</v>
      </c>
      <c r="S391" s="55">
        <v>10</v>
      </c>
      <c r="T391" s="55">
        <v>15</v>
      </c>
      <c r="U391" s="55">
        <v>20</v>
      </c>
      <c r="V391" s="55">
        <v>25</v>
      </c>
    </row>
    <row r="392" spans="1:22" ht="15" customHeight="1">
      <c r="A392" s="95"/>
      <c r="B392" s="91"/>
      <c r="C392" s="56"/>
      <c r="D392" s="3" t="s">
        <v>97</v>
      </c>
      <c r="E392" s="20" t="s">
        <v>60</v>
      </c>
      <c r="F392" s="13">
        <v>932</v>
      </c>
      <c r="G392" s="14">
        <v>412</v>
      </c>
      <c r="H392" s="20">
        <v>3540100000</v>
      </c>
      <c r="I392" s="9"/>
      <c r="J392" s="26">
        <f>J397+J402+J407+J412</f>
        <v>0</v>
      </c>
      <c r="K392" s="26">
        <f>K397+K402+K407+K412</f>
        <v>0</v>
      </c>
      <c r="L392" s="26">
        <f>L397+L402+L407+L412</f>
        <v>0</v>
      </c>
      <c r="M392" s="26">
        <f>M397+M402+M407+M412</f>
        <v>0</v>
      </c>
      <c r="N392" s="26">
        <f>N397+N402+N407+N412</f>
        <v>0</v>
      </c>
      <c r="O392" s="63"/>
      <c r="P392" s="66"/>
      <c r="Q392" s="57"/>
      <c r="R392" s="55"/>
      <c r="S392" s="55"/>
      <c r="T392" s="55"/>
      <c r="U392" s="55"/>
      <c r="V392" s="55"/>
    </row>
    <row r="393" spans="1:22" ht="15" customHeight="1">
      <c r="A393" s="95"/>
      <c r="B393" s="91"/>
      <c r="C393" s="56"/>
      <c r="D393" s="3" t="s">
        <v>29</v>
      </c>
      <c r="E393" s="4"/>
      <c r="F393" s="9"/>
      <c r="G393" s="17"/>
      <c r="H393" s="9"/>
      <c r="I393" s="9"/>
      <c r="J393" s="26">
        <f aca="true" t="shared" si="20" ref="J393:N395">J398+J403+J408+J413</f>
        <v>0</v>
      </c>
      <c r="K393" s="26">
        <f t="shared" si="20"/>
        <v>0</v>
      </c>
      <c r="L393" s="26">
        <f t="shared" si="20"/>
        <v>0</v>
      </c>
      <c r="M393" s="26">
        <f t="shared" si="20"/>
        <v>0</v>
      </c>
      <c r="N393" s="26">
        <f t="shared" si="20"/>
        <v>0</v>
      </c>
      <c r="O393" s="63"/>
      <c r="P393" s="66"/>
      <c r="Q393" s="57"/>
      <c r="R393" s="55"/>
      <c r="S393" s="55"/>
      <c r="T393" s="55"/>
      <c r="U393" s="55"/>
      <c r="V393" s="55"/>
    </row>
    <row r="394" spans="1:22" ht="15" customHeight="1">
      <c r="A394" s="95"/>
      <c r="B394" s="91"/>
      <c r="C394" s="56"/>
      <c r="D394" s="3" t="s">
        <v>30</v>
      </c>
      <c r="E394" s="4"/>
      <c r="F394" s="9"/>
      <c r="G394" s="17"/>
      <c r="H394" s="9"/>
      <c r="I394" s="9"/>
      <c r="J394" s="26">
        <f t="shared" si="20"/>
        <v>0</v>
      </c>
      <c r="K394" s="26">
        <f t="shared" si="20"/>
        <v>0</v>
      </c>
      <c r="L394" s="26">
        <f t="shared" si="20"/>
        <v>0</v>
      </c>
      <c r="M394" s="26">
        <f t="shared" si="20"/>
        <v>0</v>
      </c>
      <c r="N394" s="26">
        <f t="shared" si="20"/>
        <v>0</v>
      </c>
      <c r="O394" s="63"/>
      <c r="P394" s="66"/>
      <c r="Q394" s="57"/>
      <c r="R394" s="55"/>
      <c r="S394" s="55"/>
      <c r="T394" s="55"/>
      <c r="U394" s="55"/>
      <c r="V394" s="55"/>
    </row>
    <row r="395" spans="1:22" ht="15" customHeight="1">
      <c r="A395" s="95"/>
      <c r="B395" s="91"/>
      <c r="C395" s="56"/>
      <c r="D395" s="3" t="s">
        <v>31</v>
      </c>
      <c r="E395" s="4"/>
      <c r="F395" s="9"/>
      <c r="G395" s="17"/>
      <c r="H395" s="9"/>
      <c r="I395" s="9"/>
      <c r="J395" s="26">
        <f t="shared" si="20"/>
        <v>0</v>
      </c>
      <c r="K395" s="26">
        <f t="shared" si="20"/>
        <v>0</v>
      </c>
      <c r="L395" s="26">
        <f t="shared" si="20"/>
        <v>0</v>
      </c>
      <c r="M395" s="26">
        <f t="shared" si="20"/>
        <v>0</v>
      </c>
      <c r="N395" s="26">
        <f t="shared" si="20"/>
        <v>0</v>
      </c>
      <c r="O395" s="63"/>
      <c r="P395" s="66"/>
      <c r="Q395" s="57"/>
      <c r="R395" s="55"/>
      <c r="S395" s="55"/>
      <c r="T395" s="55"/>
      <c r="U395" s="55"/>
      <c r="V395" s="55"/>
    </row>
    <row r="396" spans="1:22" ht="48" customHeight="1">
      <c r="A396" s="95" t="s">
        <v>58</v>
      </c>
      <c r="B396" s="91" t="s">
        <v>98</v>
      </c>
      <c r="C396" s="56" t="s">
        <v>117</v>
      </c>
      <c r="D396" s="3" t="s">
        <v>4</v>
      </c>
      <c r="E396" s="4"/>
      <c r="F396" s="9"/>
      <c r="G396" s="17"/>
      <c r="H396" s="9"/>
      <c r="I396" s="9"/>
      <c r="J396" s="26">
        <v>0</v>
      </c>
      <c r="K396" s="26">
        <v>0</v>
      </c>
      <c r="L396" s="26">
        <v>0</v>
      </c>
      <c r="M396" s="26">
        <f>M397+M398+M399+M400</f>
        <v>0</v>
      </c>
      <c r="N396" s="26">
        <v>0</v>
      </c>
      <c r="O396" s="63" t="s">
        <v>201</v>
      </c>
      <c r="P396" s="35" t="s">
        <v>280</v>
      </c>
      <c r="Q396" s="30" t="s">
        <v>205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</row>
    <row r="397" spans="1:22" ht="48" customHeight="1">
      <c r="A397" s="95"/>
      <c r="B397" s="91"/>
      <c r="C397" s="56"/>
      <c r="D397" s="3" t="s">
        <v>97</v>
      </c>
      <c r="E397" s="20" t="s">
        <v>60</v>
      </c>
      <c r="F397" s="13">
        <v>932</v>
      </c>
      <c r="G397" s="14">
        <v>412</v>
      </c>
      <c r="H397" s="9">
        <v>3540110300</v>
      </c>
      <c r="I397" s="9"/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63"/>
      <c r="P397" s="35" t="s">
        <v>281</v>
      </c>
      <c r="Q397" s="30" t="s">
        <v>205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</row>
    <row r="398" spans="1:22" ht="15" customHeight="1">
      <c r="A398" s="95"/>
      <c r="B398" s="91"/>
      <c r="C398" s="56"/>
      <c r="D398" s="3" t="s">
        <v>29</v>
      </c>
      <c r="E398" s="4"/>
      <c r="F398" s="9"/>
      <c r="G398" s="17"/>
      <c r="H398" s="9"/>
      <c r="I398" s="9"/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63"/>
      <c r="P398" s="34"/>
      <c r="Q398" s="30"/>
      <c r="R398" s="34"/>
      <c r="S398" s="34"/>
      <c r="T398" s="34"/>
      <c r="U398" s="34"/>
      <c r="V398" s="34"/>
    </row>
    <row r="399" spans="1:22" ht="15" customHeight="1">
      <c r="A399" s="95"/>
      <c r="B399" s="91"/>
      <c r="C399" s="56"/>
      <c r="D399" s="3" t="s">
        <v>30</v>
      </c>
      <c r="E399" s="4"/>
      <c r="F399" s="9"/>
      <c r="G399" s="17"/>
      <c r="H399" s="9"/>
      <c r="I399" s="9"/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63"/>
      <c r="P399" s="34"/>
      <c r="Q399" s="30"/>
      <c r="R399" s="34"/>
      <c r="S399" s="34"/>
      <c r="T399" s="34"/>
      <c r="U399" s="34"/>
      <c r="V399" s="34"/>
    </row>
    <row r="400" spans="1:22" ht="15" customHeight="1">
      <c r="A400" s="95"/>
      <c r="B400" s="91"/>
      <c r="C400" s="56"/>
      <c r="D400" s="3" t="s">
        <v>31</v>
      </c>
      <c r="E400" s="4"/>
      <c r="F400" s="9"/>
      <c r="G400" s="17"/>
      <c r="H400" s="9"/>
      <c r="I400" s="9"/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63"/>
      <c r="P400" s="34"/>
      <c r="Q400" s="30"/>
      <c r="R400" s="34"/>
      <c r="S400" s="34"/>
      <c r="T400" s="34"/>
      <c r="U400" s="34"/>
      <c r="V400" s="34"/>
    </row>
    <row r="401" spans="1:22" ht="15.75" customHeight="1">
      <c r="A401" s="95" t="s">
        <v>61</v>
      </c>
      <c r="B401" s="91" t="s">
        <v>98</v>
      </c>
      <c r="C401" s="56" t="s">
        <v>27</v>
      </c>
      <c r="D401" s="3" t="s">
        <v>4</v>
      </c>
      <c r="E401" s="4"/>
      <c r="F401" s="9"/>
      <c r="G401" s="17"/>
      <c r="H401" s="9"/>
      <c r="I401" s="9"/>
      <c r="J401" s="26">
        <v>0</v>
      </c>
      <c r="K401" s="26">
        <v>0</v>
      </c>
      <c r="L401" s="26">
        <v>0</v>
      </c>
      <c r="M401" s="26">
        <f>M402+M403+M404+M405</f>
        <v>0</v>
      </c>
      <c r="N401" s="26">
        <v>0</v>
      </c>
      <c r="O401" s="63" t="s">
        <v>201</v>
      </c>
      <c r="P401" s="66" t="s">
        <v>282</v>
      </c>
      <c r="Q401" s="57" t="s">
        <v>205</v>
      </c>
      <c r="R401" s="82">
        <v>0</v>
      </c>
      <c r="S401" s="82">
        <v>0</v>
      </c>
      <c r="T401" s="82">
        <v>0</v>
      </c>
      <c r="U401" s="82">
        <v>0</v>
      </c>
      <c r="V401" s="82">
        <v>0</v>
      </c>
    </row>
    <row r="402" spans="1:22" ht="16.5" customHeight="1">
      <c r="A402" s="95"/>
      <c r="B402" s="91"/>
      <c r="C402" s="56"/>
      <c r="D402" s="3" t="s">
        <v>97</v>
      </c>
      <c r="E402" s="20" t="s">
        <v>60</v>
      </c>
      <c r="F402" s="13">
        <v>932</v>
      </c>
      <c r="G402" s="14">
        <v>412</v>
      </c>
      <c r="H402" s="9">
        <v>3540110310</v>
      </c>
      <c r="I402" s="9"/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63"/>
      <c r="P402" s="66"/>
      <c r="Q402" s="57"/>
      <c r="R402" s="82"/>
      <c r="S402" s="82"/>
      <c r="T402" s="82"/>
      <c r="U402" s="82"/>
      <c r="V402" s="82"/>
    </row>
    <row r="403" spans="1:22" ht="15.75" customHeight="1">
      <c r="A403" s="95"/>
      <c r="B403" s="91"/>
      <c r="C403" s="56"/>
      <c r="D403" s="3" t="s">
        <v>29</v>
      </c>
      <c r="E403" s="4"/>
      <c r="F403" s="9"/>
      <c r="G403" s="17"/>
      <c r="H403" s="9"/>
      <c r="I403" s="9"/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63"/>
      <c r="P403" s="66"/>
      <c r="Q403" s="57"/>
      <c r="R403" s="82"/>
      <c r="S403" s="82"/>
      <c r="T403" s="82"/>
      <c r="U403" s="82"/>
      <c r="V403" s="82"/>
    </row>
    <row r="404" spans="1:22" ht="16.5" customHeight="1">
      <c r="A404" s="95"/>
      <c r="B404" s="91"/>
      <c r="C404" s="56"/>
      <c r="D404" s="3" t="s">
        <v>30</v>
      </c>
      <c r="E404" s="4"/>
      <c r="F404" s="9"/>
      <c r="G404" s="17"/>
      <c r="H404" s="9"/>
      <c r="I404" s="9"/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63"/>
      <c r="P404" s="66"/>
      <c r="Q404" s="57"/>
      <c r="R404" s="82"/>
      <c r="S404" s="82"/>
      <c r="T404" s="82"/>
      <c r="U404" s="82"/>
      <c r="V404" s="82"/>
    </row>
    <row r="405" spans="1:22" ht="15.75" customHeight="1">
      <c r="A405" s="95"/>
      <c r="B405" s="91"/>
      <c r="C405" s="56"/>
      <c r="D405" s="3" t="s">
        <v>31</v>
      </c>
      <c r="E405" s="4"/>
      <c r="F405" s="9"/>
      <c r="G405" s="17"/>
      <c r="H405" s="9"/>
      <c r="I405" s="9"/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63"/>
      <c r="P405" s="66"/>
      <c r="Q405" s="57"/>
      <c r="R405" s="82"/>
      <c r="S405" s="82"/>
      <c r="T405" s="82"/>
      <c r="U405" s="82"/>
      <c r="V405" s="82"/>
    </row>
    <row r="406" spans="1:22" ht="20.25" customHeight="1">
      <c r="A406" s="95" t="s">
        <v>62</v>
      </c>
      <c r="B406" s="91" t="s">
        <v>98</v>
      </c>
      <c r="C406" s="56" t="s">
        <v>145</v>
      </c>
      <c r="D406" s="3" t="s">
        <v>4</v>
      </c>
      <c r="E406" s="4"/>
      <c r="F406" s="9"/>
      <c r="G406" s="17"/>
      <c r="H406" s="9"/>
      <c r="I406" s="9"/>
      <c r="J406" s="26">
        <v>0</v>
      </c>
      <c r="K406" s="26">
        <v>0</v>
      </c>
      <c r="L406" s="26">
        <v>0</v>
      </c>
      <c r="M406" s="26">
        <f>M407+M408+M409+M410</f>
        <v>0</v>
      </c>
      <c r="N406" s="26">
        <v>0</v>
      </c>
      <c r="O406" s="63" t="s">
        <v>201</v>
      </c>
      <c r="P406" s="66"/>
      <c r="Q406" s="57"/>
      <c r="R406" s="83"/>
      <c r="S406" s="83"/>
      <c r="T406" s="83"/>
      <c r="U406" s="83"/>
      <c r="V406" s="83"/>
    </row>
    <row r="407" spans="1:22" ht="20.25" customHeight="1">
      <c r="A407" s="95"/>
      <c r="B407" s="91"/>
      <c r="C407" s="56"/>
      <c r="D407" s="3" t="s">
        <v>97</v>
      </c>
      <c r="E407" s="20" t="s">
        <v>60</v>
      </c>
      <c r="F407" s="13">
        <v>932</v>
      </c>
      <c r="G407" s="14">
        <v>412</v>
      </c>
      <c r="H407" s="9"/>
      <c r="I407" s="9"/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63"/>
      <c r="P407" s="66"/>
      <c r="Q407" s="57"/>
      <c r="R407" s="83"/>
      <c r="S407" s="83"/>
      <c r="T407" s="83"/>
      <c r="U407" s="83"/>
      <c r="V407" s="83"/>
    </row>
    <row r="408" spans="1:22" ht="20.25" customHeight="1">
      <c r="A408" s="95"/>
      <c r="B408" s="91"/>
      <c r="C408" s="56"/>
      <c r="D408" s="3" t="s">
        <v>29</v>
      </c>
      <c r="E408" s="4"/>
      <c r="F408" s="9"/>
      <c r="G408" s="17"/>
      <c r="H408" s="9"/>
      <c r="I408" s="9"/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63"/>
      <c r="P408" s="66"/>
      <c r="Q408" s="57"/>
      <c r="R408" s="83"/>
      <c r="S408" s="83"/>
      <c r="T408" s="83"/>
      <c r="U408" s="83"/>
      <c r="V408" s="83"/>
    </row>
    <row r="409" spans="1:22" ht="20.25" customHeight="1">
      <c r="A409" s="95"/>
      <c r="B409" s="91"/>
      <c r="C409" s="56"/>
      <c r="D409" s="3" t="s">
        <v>30</v>
      </c>
      <c r="E409" s="4"/>
      <c r="F409" s="9"/>
      <c r="G409" s="17"/>
      <c r="H409" s="9"/>
      <c r="I409" s="9"/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63"/>
      <c r="P409" s="66"/>
      <c r="Q409" s="57"/>
      <c r="R409" s="83"/>
      <c r="S409" s="83"/>
      <c r="T409" s="83"/>
      <c r="U409" s="83"/>
      <c r="V409" s="83"/>
    </row>
    <row r="410" spans="1:22" ht="20.25" customHeight="1">
      <c r="A410" s="95"/>
      <c r="B410" s="91"/>
      <c r="C410" s="56"/>
      <c r="D410" s="3" t="s">
        <v>31</v>
      </c>
      <c r="E410" s="4"/>
      <c r="F410" s="9"/>
      <c r="G410" s="17"/>
      <c r="H410" s="9"/>
      <c r="I410" s="9"/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63"/>
      <c r="P410" s="66"/>
      <c r="Q410" s="57"/>
      <c r="R410" s="83"/>
      <c r="S410" s="83"/>
      <c r="T410" s="83"/>
      <c r="U410" s="83"/>
      <c r="V410" s="83"/>
    </row>
    <row r="411" spans="1:22" ht="20.25" customHeight="1">
      <c r="A411" s="95" t="s">
        <v>113</v>
      </c>
      <c r="B411" s="91" t="s">
        <v>98</v>
      </c>
      <c r="C411" s="56" t="s">
        <v>118</v>
      </c>
      <c r="D411" s="3" t="s">
        <v>4</v>
      </c>
      <c r="E411" s="4"/>
      <c r="F411" s="9"/>
      <c r="G411" s="17"/>
      <c r="H411" s="9"/>
      <c r="I411" s="9"/>
      <c r="J411" s="26">
        <v>0</v>
      </c>
      <c r="K411" s="26">
        <v>0</v>
      </c>
      <c r="L411" s="26">
        <v>0</v>
      </c>
      <c r="M411" s="26">
        <f>M412+M413+M414+M415</f>
        <v>0</v>
      </c>
      <c r="N411" s="26">
        <v>0</v>
      </c>
      <c r="O411" s="63" t="s">
        <v>201</v>
      </c>
      <c r="P411" s="66"/>
      <c r="Q411" s="57"/>
      <c r="R411" s="83"/>
      <c r="S411" s="83"/>
      <c r="T411" s="83"/>
      <c r="U411" s="83"/>
      <c r="V411" s="83"/>
    </row>
    <row r="412" spans="1:22" ht="20.25" customHeight="1">
      <c r="A412" s="95"/>
      <c r="B412" s="91"/>
      <c r="C412" s="56"/>
      <c r="D412" s="3" t="s">
        <v>97</v>
      </c>
      <c r="E412" s="20" t="s">
        <v>60</v>
      </c>
      <c r="F412" s="13">
        <v>932</v>
      </c>
      <c r="G412" s="14">
        <v>412</v>
      </c>
      <c r="H412" s="9">
        <v>3540110330</v>
      </c>
      <c r="I412" s="9"/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63"/>
      <c r="P412" s="66"/>
      <c r="Q412" s="57"/>
      <c r="R412" s="83"/>
      <c r="S412" s="83"/>
      <c r="T412" s="83"/>
      <c r="U412" s="83"/>
      <c r="V412" s="83"/>
    </row>
    <row r="413" spans="1:22" ht="20.25" customHeight="1">
      <c r="A413" s="95"/>
      <c r="B413" s="91"/>
      <c r="C413" s="56"/>
      <c r="D413" s="3" t="s">
        <v>29</v>
      </c>
      <c r="E413" s="4"/>
      <c r="F413" s="9"/>
      <c r="G413" s="17"/>
      <c r="H413" s="9"/>
      <c r="I413" s="9"/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63"/>
      <c r="P413" s="66"/>
      <c r="Q413" s="57"/>
      <c r="R413" s="83"/>
      <c r="S413" s="83"/>
      <c r="T413" s="83"/>
      <c r="U413" s="83"/>
      <c r="V413" s="83"/>
    </row>
    <row r="414" spans="1:22" ht="20.25" customHeight="1">
      <c r="A414" s="95"/>
      <c r="B414" s="91"/>
      <c r="C414" s="56"/>
      <c r="D414" s="3" t="s">
        <v>30</v>
      </c>
      <c r="E414" s="4"/>
      <c r="F414" s="9"/>
      <c r="G414" s="17"/>
      <c r="H414" s="9"/>
      <c r="I414" s="9"/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63"/>
      <c r="P414" s="66"/>
      <c r="Q414" s="57"/>
      <c r="R414" s="83"/>
      <c r="S414" s="83"/>
      <c r="T414" s="83"/>
      <c r="U414" s="83"/>
      <c r="V414" s="83"/>
    </row>
    <row r="415" spans="1:22" ht="20.25" customHeight="1">
      <c r="A415" s="95"/>
      <c r="B415" s="91"/>
      <c r="C415" s="56"/>
      <c r="D415" s="3" t="s">
        <v>31</v>
      </c>
      <c r="E415" s="4"/>
      <c r="F415" s="9"/>
      <c r="G415" s="17"/>
      <c r="H415" s="9"/>
      <c r="I415" s="9"/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63"/>
      <c r="P415" s="66"/>
      <c r="Q415" s="57"/>
      <c r="R415" s="83"/>
      <c r="S415" s="83"/>
      <c r="T415" s="83"/>
      <c r="U415" s="83"/>
      <c r="V415" s="83"/>
    </row>
    <row r="416" spans="1:22" ht="15">
      <c r="A416" s="95" t="s">
        <v>63</v>
      </c>
      <c r="B416" s="91" t="s">
        <v>6</v>
      </c>
      <c r="C416" s="56" t="s">
        <v>119</v>
      </c>
      <c r="D416" s="3" t="s">
        <v>4</v>
      </c>
      <c r="E416" s="4"/>
      <c r="F416" s="9"/>
      <c r="G416" s="17"/>
      <c r="H416" s="9"/>
      <c r="I416" s="9"/>
      <c r="J416" s="26">
        <f>SUM(J417:J420)</f>
        <v>0</v>
      </c>
      <c r="K416" s="26">
        <f>SUM(K417:K420)</f>
        <v>0</v>
      </c>
      <c r="L416" s="26">
        <f>SUM(L417:L420)</f>
        <v>0</v>
      </c>
      <c r="M416" s="26">
        <f>SUM(M417:M420)</f>
        <v>0</v>
      </c>
      <c r="N416" s="26">
        <f>SUM(N417:N420)</f>
        <v>0</v>
      </c>
      <c r="O416" s="63" t="s">
        <v>201</v>
      </c>
      <c r="P416" s="66" t="s">
        <v>306</v>
      </c>
      <c r="Q416" s="57" t="s">
        <v>212</v>
      </c>
      <c r="R416" s="83">
        <v>30</v>
      </c>
      <c r="S416" s="83">
        <v>35</v>
      </c>
      <c r="T416" s="83">
        <v>40</v>
      </c>
      <c r="U416" s="83">
        <v>45</v>
      </c>
      <c r="V416" s="83">
        <v>50</v>
      </c>
    </row>
    <row r="417" spans="1:22" ht="15" customHeight="1">
      <c r="A417" s="95"/>
      <c r="B417" s="91"/>
      <c r="C417" s="56"/>
      <c r="D417" s="3" t="s">
        <v>97</v>
      </c>
      <c r="E417" s="20" t="s">
        <v>60</v>
      </c>
      <c r="F417" s="13">
        <v>932</v>
      </c>
      <c r="G417" s="14">
        <v>412</v>
      </c>
      <c r="H417" s="20">
        <v>3540200000</v>
      </c>
      <c r="I417" s="9"/>
      <c r="J417" s="26">
        <f>J422+J427</f>
        <v>0</v>
      </c>
      <c r="K417" s="26">
        <f>K422+K427</f>
        <v>0</v>
      </c>
      <c r="L417" s="26">
        <f>L422+L427</f>
        <v>0</v>
      </c>
      <c r="M417" s="26">
        <f>M422+M427</f>
        <v>0</v>
      </c>
      <c r="N417" s="26">
        <f>N422+N427</f>
        <v>0</v>
      </c>
      <c r="O417" s="63"/>
      <c r="P417" s="66"/>
      <c r="Q417" s="57"/>
      <c r="R417" s="83"/>
      <c r="S417" s="83"/>
      <c r="T417" s="83"/>
      <c r="U417" s="83"/>
      <c r="V417" s="83"/>
    </row>
    <row r="418" spans="1:22" ht="15">
      <c r="A418" s="95"/>
      <c r="B418" s="91"/>
      <c r="C418" s="56"/>
      <c r="D418" s="3" t="s">
        <v>29</v>
      </c>
      <c r="E418" s="4"/>
      <c r="F418" s="9"/>
      <c r="G418" s="17"/>
      <c r="H418" s="9"/>
      <c r="I418" s="9"/>
      <c r="J418" s="26">
        <f aca="true" t="shared" si="21" ref="J418:N420">J423+J428</f>
        <v>0</v>
      </c>
      <c r="K418" s="26">
        <f t="shared" si="21"/>
        <v>0</v>
      </c>
      <c r="L418" s="26">
        <f t="shared" si="21"/>
        <v>0</v>
      </c>
      <c r="M418" s="26">
        <f t="shared" si="21"/>
        <v>0</v>
      </c>
      <c r="N418" s="26">
        <f t="shared" si="21"/>
        <v>0</v>
      </c>
      <c r="O418" s="63"/>
      <c r="P418" s="66"/>
      <c r="Q418" s="57"/>
      <c r="R418" s="83"/>
      <c r="S418" s="83"/>
      <c r="T418" s="83"/>
      <c r="U418" s="83"/>
      <c r="V418" s="83"/>
    </row>
    <row r="419" spans="1:22" ht="15">
      <c r="A419" s="95"/>
      <c r="B419" s="91"/>
      <c r="C419" s="56"/>
      <c r="D419" s="3" t="s">
        <v>30</v>
      </c>
      <c r="E419" s="4"/>
      <c r="F419" s="9"/>
      <c r="G419" s="17"/>
      <c r="H419" s="9"/>
      <c r="I419" s="9"/>
      <c r="J419" s="26">
        <f t="shared" si="21"/>
        <v>0</v>
      </c>
      <c r="K419" s="26">
        <f t="shared" si="21"/>
        <v>0</v>
      </c>
      <c r="L419" s="26">
        <f t="shared" si="21"/>
        <v>0</v>
      </c>
      <c r="M419" s="26">
        <f t="shared" si="21"/>
        <v>0</v>
      </c>
      <c r="N419" s="26">
        <f t="shared" si="21"/>
        <v>0</v>
      </c>
      <c r="O419" s="63"/>
      <c r="P419" s="66"/>
      <c r="Q419" s="57"/>
      <c r="R419" s="83"/>
      <c r="S419" s="83"/>
      <c r="T419" s="83"/>
      <c r="U419" s="83"/>
      <c r="V419" s="83"/>
    </row>
    <row r="420" spans="1:22" ht="15">
      <c r="A420" s="95"/>
      <c r="B420" s="91"/>
      <c r="C420" s="56"/>
      <c r="D420" s="3" t="s">
        <v>31</v>
      </c>
      <c r="E420" s="4"/>
      <c r="F420" s="9"/>
      <c r="G420" s="17"/>
      <c r="H420" s="9"/>
      <c r="I420" s="9"/>
      <c r="J420" s="26">
        <f t="shared" si="21"/>
        <v>0</v>
      </c>
      <c r="K420" s="26">
        <f t="shared" si="21"/>
        <v>0</v>
      </c>
      <c r="L420" s="26">
        <f t="shared" si="21"/>
        <v>0</v>
      </c>
      <c r="M420" s="26">
        <f t="shared" si="21"/>
        <v>0</v>
      </c>
      <c r="N420" s="26">
        <f t="shared" si="21"/>
        <v>0</v>
      </c>
      <c r="O420" s="63"/>
      <c r="P420" s="66"/>
      <c r="Q420" s="57"/>
      <c r="R420" s="83"/>
      <c r="S420" s="83"/>
      <c r="T420" s="83"/>
      <c r="U420" s="83"/>
      <c r="V420" s="83"/>
    </row>
    <row r="421" spans="1:22" ht="15" customHeight="1">
      <c r="A421" s="95" t="s">
        <v>114</v>
      </c>
      <c r="B421" s="91" t="s">
        <v>98</v>
      </c>
      <c r="C421" s="91" t="s">
        <v>120</v>
      </c>
      <c r="D421" s="3" t="s">
        <v>4</v>
      </c>
      <c r="E421" s="4"/>
      <c r="F421" s="9"/>
      <c r="G421" s="17"/>
      <c r="H421" s="9"/>
      <c r="I421" s="9"/>
      <c r="J421" s="26">
        <v>0</v>
      </c>
      <c r="K421" s="26">
        <v>0</v>
      </c>
      <c r="L421" s="26">
        <v>0</v>
      </c>
      <c r="M421" s="26">
        <f>M422+M423+M424+M425</f>
        <v>0</v>
      </c>
      <c r="N421" s="26">
        <v>0</v>
      </c>
      <c r="O421" s="63" t="s">
        <v>201</v>
      </c>
      <c r="P421" s="66" t="s">
        <v>280</v>
      </c>
      <c r="Q421" s="57" t="s">
        <v>205</v>
      </c>
      <c r="R421" s="82">
        <v>0</v>
      </c>
      <c r="S421" s="82">
        <v>0</v>
      </c>
      <c r="T421" s="82">
        <v>0</v>
      </c>
      <c r="U421" s="82">
        <v>0</v>
      </c>
      <c r="V421" s="82">
        <v>0</v>
      </c>
    </row>
    <row r="422" spans="1:22" ht="15" customHeight="1">
      <c r="A422" s="95"/>
      <c r="B422" s="91"/>
      <c r="C422" s="91"/>
      <c r="D422" s="3" t="s">
        <v>97</v>
      </c>
      <c r="E422" s="20" t="s">
        <v>60</v>
      </c>
      <c r="F422" s="13">
        <v>932</v>
      </c>
      <c r="G422" s="14">
        <v>412</v>
      </c>
      <c r="H422" s="9">
        <v>3540210340</v>
      </c>
      <c r="I422" s="9"/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63"/>
      <c r="P422" s="66"/>
      <c r="Q422" s="57"/>
      <c r="R422" s="82"/>
      <c r="S422" s="82"/>
      <c r="T422" s="82"/>
      <c r="U422" s="82"/>
      <c r="V422" s="82"/>
    </row>
    <row r="423" spans="1:22" ht="15">
      <c r="A423" s="95"/>
      <c r="B423" s="91"/>
      <c r="C423" s="91"/>
      <c r="D423" s="3" t="s">
        <v>29</v>
      </c>
      <c r="E423" s="4"/>
      <c r="F423" s="9"/>
      <c r="G423" s="17"/>
      <c r="H423" s="9"/>
      <c r="I423" s="9"/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63"/>
      <c r="P423" s="66"/>
      <c r="Q423" s="57"/>
      <c r="R423" s="82"/>
      <c r="S423" s="82"/>
      <c r="T423" s="82"/>
      <c r="U423" s="82"/>
      <c r="V423" s="82"/>
    </row>
    <row r="424" spans="1:22" ht="15">
      <c r="A424" s="95"/>
      <c r="B424" s="91"/>
      <c r="C424" s="91"/>
      <c r="D424" s="3" t="s">
        <v>30</v>
      </c>
      <c r="E424" s="4"/>
      <c r="F424" s="9"/>
      <c r="G424" s="17"/>
      <c r="H424" s="9"/>
      <c r="I424" s="9"/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63"/>
      <c r="P424" s="66"/>
      <c r="Q424" s="57"/>
      <c r="R424" s="82"/>
      <c r="S424" s="82"/>
      <c r="T424" s="82"/>
      <c r="U424" s="82"/>
      <c r="V424" s="82"/>
    </row>
    <row r="425" spans="1:22" ht="15">
      <c r="A425" s="95"/>
      <c r="B425" s="91"/>
      <c r="C425" s="91"/>
      <c r="D425" s="3" t="s">
        <v>31</v>
      </c>
      <c r="E425" s="4"/>
      <c r="F425" s="9"/>
      <c r="G425" s="17"/>
      <c r="H425" s="9"/>
      <c r="I425" s="9"/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63"/>
      <c r="P425" s="66"/>
      <c r="Q425" s="57"/>
      <c r="R425" s="82"/>
      <c r="S425" s="82"/>
      <c r="T425" s="82"/>
      <c r="U425" s="82"/>
      <c r="V425" s="82"/>
    </row>
    <row r="426" spans="1:22" ht="15">
      <c r="A426" s="95" t="s">
        <v>64</v>
      </c>
      <c r="B426" s="91" t="s">
        <v>98</v>
      </c>
      <c r="C426" s="91" t="s">
        <v>121</v>
      </c>
      <c r="D426" s="3" t="s">
        <v>4</v>
      </c>
      <c r="E426" s="4"/>
      <c r="F426" s="9"/>
      <c r="G426" s="17"/>
      <c r="H426" s="9"/>
      <c r="I426" s="9"/>
      <c r="J426" s="26">
        <v>0</v>
      </c>
      <c r="K426" s="26">
        <v>0</v>
      </c>
      <c r="L426" s="26">
        <v>0</v>
      </c>
      <c r="M426" s="26">
        <f>M427+M428+M429+M430</f>
        <v>0</v>
      </c>
      <c r="N426" s="26">
        <v>0</v>
      </c>
      <c r="O426" s="63" t="s">
        <v>201</v>
      </c>
      <c r="P426" s="66" t="s">
        <v>283</v>
      </c>
      <c r="Q426" s="57" t="s">
        <v>205</v>
      </c>
      <c r="R426" s="82">
        <v>0</v>
      </c>
      <c r="S426" s="82">
        <v>0</v>
      </c>
      <c r="T426" s="82">
        <v>0</v>
      </c>
      <c r="U426" s="82">
        <v>0</v>
      </c>
      <c r="V426" s="82">
        <v>0</v>
      </c>
    </row>
    <row r="427" spans="1:22" ht="15">
      <c r="A427" s="95"/>
      <c r="B427" s="91"/>
      <c r="C427" s="91"/>
      <c r="D427" s="3" t="s">
        <v>97</v>
      </c>
      <c r="E427" s="20" t="s">
        <v>60</v>
      </c>
      <c r="F427" s="13">
        <v>932</v>
      </c>
      <c r="G427" s="14">
        <v>412</v>
      </c>
      <c r="H427" s="9">
        <v>3540210350</v>
      </c>
      <c r="I427" s="9"/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63"/>
      <c r="P427" s="66"/>
      <c r="Q427" s="57"/>
      <c r="R427" s="82"/>
      <c r="S427" s="82"/>
      <c r="T427" s="82"/>
      <c r="U427" s="82"/>
      <c r="V427" s="82"/>
    </row>
    <row r="428" spans="1:22" ht="15">
      <c r="A428" s="95"/>
      <c r="B428" s="91"/>
      <c r="C428" s="91"/>
      <c r="D428" s="3" t="s">
        <v>29</v>
      </c>
      <c r="E428" s="4"/>
      <c r="F428" s="9"/>
      <c r="G428" s="17"/>
      <c r="H428" s="9"/>
      <c r="I428" s="9"/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63"/>
      <c r="P428" s="66"/>
      <c r="Q428" s="57"/>
      <c r="R428" s="82"/>
      <c r="S428" s="82"/>
      <c r="T428" s="82"/>
      <c r="U428" s="82"/>
      <c r="V428" s="82"/>
    </row>
    <row r="429" spans="1:22" ht="15">
      <c r="A429" s="95"/>
      <c r="B429" s="91"/>
      <c r="C429" s="91"/>
      <c r="D429" s="3" t="s">
        <v>30</v>
      </c>
      <c r="E429" s="4"/>
      <c r="F429" s="9"/>
      <c r="G429" s="17"/>
      <c r="H429" s="9"/>
      <c r="I429" s="9"/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63"/>
      <c r="P429" s="66"/>
      <c r="Q429" s="57"/>
      <c r="R429" s="82"/>
      <c r="S429" s="82"/>
      <c r="T429" s="82"/>
      <c r="U429" s="82"/>
      <c r="V429" s="82"/>
    </row>
    <row r="430" spans="1:22" ht="15">
      <c r="A430" s="95"/>
      <c r="B430" s="91"/>
      <c r="C430" s="91"/>
      <c r="D430" s="3" t="s">
        <v>31</v>
      </c>
      <c r="E430" s="4"/>
      <c r="F430" s="9"/>
      <c r="G430" s="17"/>
      <c r="H430" s="9"/>
      <c r="I430" s="9"/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63"/>
      <c r="P430" s="66"/>
      <c r="Q430" s="57"/>
      <c r="R430" s="82"/>
      <c r="S430" s="82"/>
      <c r="T430" s="82"/>
      <c r="U430" s="82"/>
      <c r="V430" s="82"/>
    </row>
    <row r="431" spans="6:9" ht="15">
      <c r="F431" s="8"/>
      <c r="G431" s="5"/>
      <c r="H431" s="5"/>
      <c r="I431" s="5"/>
    </row>
    <row r="432" spans="6:9" ht="15">
      <c r="F432" s="8"/>
      <c r="G432" s="5"/>
      <c r="H432" s="5"/>
      <c r="I432" s="5"/>
    </row>
    <row r="433" spans="6:9" ht="15">
      <c r="F433" s="8"/>
      <c r="G433" s="5"/>
      <c r="H433" s="5"/>
      <c r="I433" s="5"/>
    </row>
    <row r="434" spans="6:9" ht="15">
      <c r="F434" s="8"/>
      <c r="G434" s="5"/>
      <c r="H434" s="5"/>
      <c r="I434" s="5"/>
    </row>
    <row r="435" spans="6:9" ht="15">
      <c r="F435" s="8"/>
      <c r="G435" s="5"/>
      <c r="H435" s="5"/>
      <c r="I435" s="5"/>
    </row>
    <row r="436" spans="1:22" ht="15">
      <c r="A436" s="60" t="s">
        <v>70</v>
      </c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</row>
    <row r="437" spans="6:9" ht="15">
      <c r="F437" s="8"/>
      <c r="G437" s="5"/>
      <c r="H437" s="5"/>
      <c r="I437" s="5"/>
    </row>
  </sheetData>
  <sheetProtection/>
  <mergeCells count="882">
    <mergeCell ref="A436:V436"/>
    <mergeCell ref="R85:R89"/>
    <mergeCell ref="S85:S89"/>
    <mergeCell ref="T85:T89"/>
    <mergeCell ref="U85:U89"/>
    <mergeCell ref="V85:V89"/>
    <mergeCell ref="A85:A89"/>
    <mergeCell ref="B85:B89"/>
    <mergeCell ref="C85:C89"/>
    <mergeCell ref="O85:O89"/>
    <mergeCell ref="P85:P89"/>
    <mergeCell ref="Q85:Q89"/>
    <mergeCell ref="Q299:Q303"/>
    <mergeCell ref="R299:R303"/>
    <mergeCell ref="S299:S303"/>
    <mergeCell ref="T299:T303"/>
    <mergeCell ref="S269:S273"/>
    <mergeCell ref="T269:T273"/>
    <mergeCell ref="R269:R273"/>
    <mergeCell ref="T110:T114"/>
    <mergeCell ref="U299:U303"/>
    <mergeCell ref="Q294:Q298"/>
    <mergeCell ref="R294:R298"/>
    <mergeCell ref="S294:S298"/>
    <mergeCell ref="T294:T298"/>
    <mergeCell ref="V299:V303"/>
    <mergeCell ref="V329:V335"/>
    <mergeCell ref="A329:A335"/>
    <mergeCell ref="B329:B335"/>
    <mergeCell ref="C329:C335"/>
    <mergeCell ref="O329:O335"/>
    <mergeCell ref="P329:P335"/>
    <mergeCell ref="Q329:Q335"/>
    <mergeCell ref="R329:R335"/>
    <mergeCell ref="S329:S335"/>
    <mergeCell ref="A376:A380"/>
    <mergeCell ref="B376:B380"/>
    <mergeCell ref="S381:S385"/>
    <mergeCell ref="S376:S380"/>
    <mergeCell ref="C376:C380"/>
    <mergeCell ref="O376:O380"/>
    <mergeCell ref="P376:P380"/>
    <mergeCell ref="R381:R385"/>
    <mergeCell ref="Q376:Q380"/>
    <mergeCell ref="T381:T385"/>
    <mergeCell ref="U381:U385"/>
    <mergeCell ref="V381:V385"/>
    <mergeCell ref="A381:A385"/>
    <mergeCell ref="B381:B385"/>
    <mergeCell ref="C381:C385"/>
    <mergeCell ref="O381:O385"/>
    <mergeCell ref="P381:P385"/>
    <mergeCell ref="Q381:Q385"/>
    <mergeCell ref="T376:T380"/>
    <mergeCell ref="U376:U380"/>
    <mergeCell ref="V376:V380"/>
    <mergeCell ref="R371:R375"/>
    <mergeCell ref="S371:S375"/>
    <mergeCell ref="T371:T375"/>
    <mergeCell ref="U371:U375"/>
    <mergeCell ref="V371:V375"/>
    <mergeCell ref="R376:R380"/>
    <mergeCell ref="R361:R365"/>
    <mergeCell ref="S361:S365"/>
    <mergeCell ref="T361:T365"/>
    <mergeCell ref="U361:U365"/>
    <mergeCell ref="V361:V365"/>
    <mergeCell ref="Q361:Q365"/>
    <mergeCell ref="T366:T370"/>
    <mergeCell ref="U366:U370"/>
    <mergeCell ref="V366:V370"/>
    <mergeCell ref="A371:A375"/>
    <mergeCell ref="B371:B375"/>
    <mergeCell ref="C371:C375"/>
    <mergeCell ref="O371:O375"/>
    <mergeCell ref="P371:P375"/>
    <mergeCell ref="Q371:Q375"/>
    <mergeCell ref="A361:A365"/>
    <mergeCell ref="B361:B365"/>
    <mergeCell ref="C361:C365"/>
    <mergeCell ref="O361:O365"/>
    <mergeCell ref="P361:P365"/>
    <mergeCell ref="Q356:Q360"/>
    <mergeCell ref="A356:A360"/>
    <mergeCell ref="B356:B360"/>
    <mergeCell ref="C356:C360"/>
    <mergeCell ref="O356:O360"/>
    <mergeCell ref="R356:R360"/>
    <mergeCell ref="S356:S360"/>
    <mergeCell ref="T356:T360"/>
    <mergeCell ref="U356:U360"/>
    <mergeCell ref="V356:V360"/>
    <mergeCell ref="R351:R355"/>
    <mergeCell ref="S351:S355"/>
    <mergeCell ref="T351:T355"/>
    <mergeCell ref="U351:U355"/>
    <mergeCell ref="V351:V355"/>
    <mergeCell ref="P356:P360"/>
    <mergeCell ref="S346:S350"/>
    <mergeCell ref="T346:T350"/>
    <mergeCell ref="U346:U350"/>
    <mergeCell ref="V346:V350"/>
    <mergeCell ref="A351:A355"/>
    <mergeCell ref="B351:B355"/>
    <mergeCell ref="C351:C355"/>
    <mergeCell ref="O351:O355"/>
    <mergeCell ref="P351:P355"/>
    <mergeCell ref="Q351:Q355"/>
    <mergeCell ref="T341:T345"/>
    <mergeCell ref="U341:U345"/>
    <mergeCell ref="V341:V345"/>
    <mergeCell ref="A346:A350"/>
    <mergeCell ref="B346:B350"/>
    <mergeCell ref="C346:C350"/>
    <mergeCell ref="O346:O350"/>
    <mergeCell ref="P346:P350"/>
    <mergeCell ref="Q346:Q350"/>
    <mergeCell ref="R346:R350"/>
    <mergeCell ref="U336:U340"/>
    <mergeCell ref="V336:V340"/>
    <mergeCell ref="A341:A345"/>
    <mergeCell ref="B341:B345"/>
    <mergeCell ref="C341:C345"/>
    <mergeCell ref="O341:O345"/>
    <mergeCell ref="P341:P345"/>
    <mergeCell ref="Q341:Q345"/>
    <mergeCell ref="R341:R345"/>
    <mergeCell ref="S341:S345"/>
    <mergeCell ref="T329:T335"/>
    <mergeCell ref="A336:A340"/>
    <mergeCell ref="B336:B340"/>
    <mergeCell ref="C336:C340"/>
    <mergeCell ref="O336:O340"/>
    <mergeCell ref="P336:P340"/>
    <mergeCell ref="Q336:Q340"/>
    <mergeCell ref="R336:R340"/>
    <mergeCell ref="S336:S340"/>
    <mergeCell ref="T336:T340"/>
    <mergeCell ref="Q324:Q328"/>
    <mergeCell ref="R324:R328"/>
    <mergeCell ref="S324:S328"/>
    <mergeCell ref="T324:T328"/>
    <mergeCell ref="U324:U328"/>
    <mergeCell ref="U329:U335"/>
    <mergeCell ref="V324:V328"/>
    <mergeCell ref="R319:R323"/>
    <mergeCell ref="S319:S323"/>
    <mergeCell ref="T319:T323"/>
    <mergeCell ref="U319:U323"/>
    <mergeCell ref="V319:V323"/>
    <mergeCell ref="A324:A328"/>
    <mergeCell ref="B324:B328"/>
    <mergeCell ref="C324:C328"/>
    <mergeCell ref="O324:O328"/>
    <mergeCell ref="P324:P328"/>
    <mergeCell ref="A319:A323"/>
    <mergeCell ref="B319:B323"/>
    <mergeCell ref="C319:C323"/>
    <mergeCell ref="O319:O323"/>
    <mergeCell ref="P319:P323"/>
    <mergeCell ref="Q319:Q323"/>
    <mergeCell ref="Q314:Q318"/>
    <mergeCell ref="R314:R318"/>
    <mergeCell ref="S314:S318"/>
    <mergeCell ref="T314:T318"/>
    <mergeCell ref="U314:U318"/>
    <mergeCell ref="P309:P313"/>
    <mergeCell ref="V314:V318"/>
    <mergeCell ref="R309:R313"/>
    <mergeCell ref="S309:S313"/>
    <mergeCell ref="T309:T313"/>
    <mergeCell ref="U309:U313"/>
    <mergeCell ref="V309:V313"/>
    <mergeCell ref="U304:U308"/>
    <mergeCell ref="A314:A318"/>
    <mergeCell ref="B314:B318"/>
    <mergeCell ref="C314:C318"/>
    <mergeCell ref="O314:O318"/>
    <mergeCell ref="P314:P318"/>
    <mergeCell ref="A309:A313"/>
    <mergeCell ref="B309:B313"/>
    <mergeCell ref="C309:C313"/>
    <mergeCell ref="O309:O313"/>
    <mergeCell ref="A299:A303"/>
    <mergeCell ref="B299:B303"/>
    <mergeCell ref="C299:C303"/>
    <mergeCell ref="O299:O303"/>
    <mergeCell ref="P299:P303"/>
    <mergeCell ref="A304:A308"/>
    <mergeCell ref="B304:B308"/>
    <mergeCell ref="C304:C308"/>
    <mergeCell ref="O304:O308"/>
    <mergeCell ref="P304:P308"/>
    <mergeCell ref="U294:U298"/>
    <mergeCell ref="V294:V298"/>
    <mergeCell ref="R289:R293"/>
    <mergeCell ref="S289:S293"/>
    <mergeCell ref="T289:T293"/>
    <mergeCell ref="U289:U293"/>
    <mergeCell ref="V289:V293"/>
    <mergeCell ref="V304:V308"/>
    <mergeCell ref="Q304:Q308"/>
    <mergeCell ref="A294:A298"/>
    <mergeCell ref="B294:B298"/>
    <mergeCell ref="C294:C298"/>
    <mergeCell ref="O294:O298"/>
    <mergeCell ref="P294:P298"/>
    <mergeCell ref="A289:A293"/>
    <mergeCell ref="B289:B293"/>
    <mergeCell ref="C289:C293"/>
    <mergeCell ref="O289:O293"/>
    <mergeCell ref="P289:P293"/>
    <mergeCell ref="R279:R283"/>
    <mergeCell ref="S279:S283"/>
    <mergeCell ref="T279:T283"/>
    <mergeCell ref="U279:U283"/>
    <mergeCell ref="V279:V283"/>
    <mergeCell ref="R284:R288"/>
    <mergeCell ref="S284:S288"/>
    <mergeCell ref="T284:T288"/>
    <mergeCell ref="U284:U288"/>
    <mergeCell ref="S366:S370"/>
    <mergeCell ref="Q366:Q370"/>
    <mergeCell ref="R366:R370"/>
    <mergeCell ref="Q289:Q293"/>
    <mergeCell ref="Q284:Q288"/>
    <mergeCell ref="V284:V288"/>
    <mergeCell ref="Q309:Q313"/>
    <mergeCell ref="R304:R308"/>
    <mergeCell ref="S304:S308"/>
    <mergeCell ref="T304:T308"/>
    <mergeCell ref="C279:C283"/>
    <mergeCell ref="O279:O283"/>
    <mergeCell ref="P279:P283"/>
    <mergeCell ref="Q279:Q283"/>
    <mergeCell ref="A284:A288"/>
    <mergeCell ref="B284:B288"/>
    <mergeCell ref="C284:C288"/>
    <mergeCell ref="O284:O288"/>
    <mergeCell ref="P284:P288"/>
    <mergeCell ref="U269:U273"/>
    <mergeCell ref="V269:V273"/>
    <mergeCell ref="A274:A278"/>
    <mergeCell ref="B274:B278"/>
    <mergeCell ref="C274:C278"/>
    <mergeCell ref="B269:B273"/>
    <mergeCell ref="C269:C273"/>
    <mergeCell ref="O269:O273"/>
    <mergeCell ref="P269:P273"/>
    <mergeCell ref="Q269:Q273"/>
    <mergeCell ref="A95:A99"/>
    <mergeCell ref="B95:B99"/>
    <mergeCell ref="A149:A153"/>
    <mergeCell ref="B142:B148"/>
    <mergeCell ref="C95:C99"/>
    <mergeCell ref="A269:A273"/>
    <mergeCell ref="A259:A263"/>
    <mergeCell ref="B219:B223"/>
    <mergeCell ref="C219:C223"/>
    <mergeCell ref="C184:C188"/>
    <mergeCell ref="A90:A94"/>
    <mergeCell ref="M22:M24"/>
    <mergeCell ref="N22:N24"/>
    <mergeCell ref="D22:D24"/>
    <mergeCell ref="E22:E24"/>
    <mergeCell ref="F22:F24"/>
    <mergeCell ref="G22:G24"/>
    <mergeCell ref="H22:H24"/>
    <mergeCell ref="I22:I24"/>
    <mergeCell ref="J22:J24"/>
    <mergeCell ref="C132:C136"/>
    <mergeCell ref="A411:A415"/>
    <mergeCell ref="A214:A218"/>
    <mergeCell ref="B214:B218"/>
    <mergeCell ref="C214:C218"/>
    <mergeCell ref="A142:A148"/>
    <mergeCell ref="C234:C238"/>
    <mergeCell ref="A229:A233"/>
    <mergeCell ref="C154:C158"/>
    <mergeCell ref="A279:A283"/>
    <mergeCell ref="C426:C430"/>
    <mergeCell ref="A234:A238"/>
    <mergeCell ref="B234:B238"/>
    <mergeCell ref="B411:B415"/>
    <mergeCell ref="C411:C415"/>
    <mergeCell ref="A239:A243"/>
    <mergeCell ref="B239:B243"/>
    <mergeCell ref="C239:C243"/>
    <mergeCell ref="A264:A268"/>
    <mergeCell ref="B279:B283"/>
    <mergeCell ref="C229:C233"/>
    <mergeCell ref="C249:C253"/>
    <mergeCell ref="A224:A228"/>
    <mergeCell ref="A426:A430"/>
    <mergeCell ref="B224:B228"/>
    <mergeCell ref="B259:B263"/>
    <mergeCell ref="C259:C263"/>
    <mergeCell ref="A254:A258"/>
    <mergeCell ref="A244:A248"/>
    <mergeCell ref="B426:B430"/>
    <mergeCell ref="B244:B248"/>
    <mergeCell ref="B264:B268"/>
    <mergeCell ref="C264:C268"/>
    <mergeCell ref="B254:B258"/>
    <mergeCell ref="C254:C258"/>
    <mergeCell ref="A219:A223"/>
    <mergeCell ref="A249:A253"/>
    <mergeCell ref="B249:B253"/>
    <mergeCell ref="C244:C248"/>
    <mergeCell ref="B229:B233"/>
    <mergeCell ref="C224:C228"/>
    <mergeCell ref="B14:B18"/>
    <mergeCell ref="C56:C64"/>
    <mergeCell ref="C142:C148"/>
    <mergeCell ref="A19:A25"/>
    <mergeCell ref="B51:B55"/>
    <mergeCell ref="A51:A55"/>
    <mergeCell ref="A14:A18"/>
    <mergeCell ref="A31:A35"/>
    <mergeCell ref="B31:B35"/>
    <mergeCell ref="B132:B136"/>
    <mergeCell ref="C9:C13"/>
    <mergeCell ref="D5:D7"/>
    <mergeCell ref="K6:K7"/>
    <mergeCell ref="I6:I7"/>
    <mergeCell ref="G6:G7"/>
    <mergeCell ref="F6:F7"/>
    <mergeCell ref="H6:H7"/>
    <mergeCell ref="C5:C7"/>
    <mergeCell ref="K22:K24"/>
    <mergeCell ref="A5:A7"/>
    <mergeCell ref="L6:L7"/>
    <mergeCell ref="J5:N5"/>
    <mergeCell ref="M6:M7"/>
    <mergeCell ref="B9:B13"/>
    <mergeCell ref="E5:I5"/>
    <mergeCell ref="E6:E7"/>
    <mergeCell ref="J6:J7"/>
    <mergeCell ref="A9:A13"/>
    <mergeCell ref="B5:B7"/>
    <mergeCell ref="A386:A390"/>
    <mergeCell ref="B386:B390"/>
    <mergeCell ref="C386:C390"/>
    <mergeCell ref="N6:N7"/>
    <mergeCell ref="C51:C55"/>
    <mergeCell ref="B19:B25"/>
    <mergeCell ref="C14:C18"/>
    <mergeCell ref="C19:C25"/>
    <mergeCell ref="C31:C35"/>
    <mergeCell ref="A26:A30"/>
    <mergeCell ref="A396:A400"/>
    <mergeCell ref="B396:B400"/>
    <mergeCell ref="C396:C400"/>
    <mergeCell ref="A391:A395"/>
    <mergeCell ref="B391:B395"/>
    <mergeCell ref="C391:C395"/>
    <mergeCell ref="A406:A410"/>
    <mergeCell ref="B406:B410"/>
    <mergeCell ref="C406:C410"/>
    <mergeCell ref="A401:A405"/>
    <mergeCell ref="B401:B405"/>
    <mergeCell ref="C401:C405"/>
    <mergeCell ref="A421:A425"/>
    <mergeCell ref="B421:B425"/>
    <mergeCell ref="C421:C425"/>
    <mergeCell ref="A416:A420"/>
    <mergeCell ref="B416:B420"/>
    <mergeCell ref="C416:C420"/>
    <mergeCell ref="A41:A45"/>
    <mergeCell ref="B41:B45"/>
    <mergeCell ref="C41:C45"/>
    <mergeCell ref="A36:A40"/>
    <mergeCell ref="B36:B40"/>
    <mergeCell ref="C36:C40"/>
    <mergeCell ref="A65:A69"/>
    <mergeCell ref="B65:B69"/>
    <mergeCell ref="C65:C69"/>
    <mergeCell ref="A46:A50"/>
    <mergeCell ref="B46:B50"/>
    <mergeCell ref="C46:C50"/>
    <mergeCell ref="A56:A64"/>
    <mergeCell ref="B56:B64"/>
    <mergeCell ref="A125:A131"/>
    <mergeCell ref="A75:A79"/>
    <mergeCell ref="B75:B79"/>
    <mergeCell ref="C75:C79"/>
    <mergeCell ref="A70:A74"/>
    <mergeCell ref="B70:B74"/>
    <mergeCell ref="C70:C74"/>
    <mergeCell ref="A80:A84"/>
    <mergeCell ref="B80:B84"/>
    <mergeCell ref="C80:C84"/>
    <mergeCell ref="A105:A109"/>
    <mergeCell ref="B105:B109"/>
    <mergeCell ref="C105:C109"/>
    <mergeCell ref="A100:A104"/>
    <mergeCell ref="B100:B104"/>
    <mergeCell ref="C100:C104"/>
    <mergeCell ref="A120:A124"/>
    <mergeCell ref="B120:B124"/>
    <mergeCell ref="C120:C124"/>
    <mergeCell ref="A110:A114"/>
    <mergeCell ref="B110:B114"/>
    <mergeCell ref="C110:C114"/>
    <mergeCell ref="A137:A141"/>
    <mergeCell ref="B137:B141"/>
    <mergeCell ref="C137:C141"/>
    <mergeCell ref="B149:B153"/>
    <mergeCell ref="C149:C153"/>
    <mergeCell ref="A154:A158"/>
    <mergeCell ref="B154:B158"/>
    <mergeCell ref="A159:A163"/>
    <mergeCell ref="B159:B163"/>
    <mergeCell ref="C159:C163"/>
    <mergeCell ref="C164:C168"/>
    <mergeCell ref="B164:B168"/>
    <mergeCell ref="A164:A168"/>
    <mergeCell ref="A174:A178"/>
    <mergeCell ref="B174:B178"/>
    <mergeCell ref="C174:C178"/>
    <mergeCell ref="A184:A188"/>
    <mergeCell ref="A132:A136"/>
    <mergeCell ref="A169:A173"/>
    <mergeCell ref="B169:B173"/>
    <mergeCell ref="C169:C173"/>
    <mergeCell ref="A189:A193"/>
    <mergeCell ref="B189:B193"/>
    <mergeCell ref="C189:C193"/>
    <mergeCell ref="A199:A203"/>
    <mergeCell ref="C199:C203"/>
    <mergeCell ref="A179:A183"/>
    <mergeCell ref="B179:B183"/>
    <mergeCell ref="C179:C183"/>
    <mergeCell ref="B184:B188"/>
    <mergeCell ref="B199:B203"/>
    <mergeCell ref="A209:A213"/>
    <mergeCell ref="B209:B213"/>
    <mergeCell ref="C209:C213"/>
    <mergeCell ref="O5:O7"/>
    <mergeCell ref="P5:V5"/>
    <mergeCell ref="P6:P7"/>
    <mergeCell ref="Q6:Q7"/>
    <mergeCell ref="R6:V6"/>
    <mergeCell ref="A204:A208"/>
    <mergeCell ref="A194:A198"/>
    <mergeCell ref="S10:S12"/>
    <mergeCell ref="O31:O35"/>
    <mergeCell ref="P31:P35"/>
    <mergeCell ref="Q31:Q35"/>
    <mergeCell ref="R31:R35"/>
    <mergeCell ref="C204:C208"/>
    <mergeCell ref="C194:C198"/>
    <mergeCell ref="C125:C131"/>
    <mergeCell ref="C90:C94"/>
    <mergeCell ref="L22:L24"/>
    <mergeCell ref="B204:B208"/>
    <mergeCell ref="O10:O12"/>
    <mergeCell ref="P10:P12"/>
    <mergeCell ref="Q10:Q12"/>
    <mergeCell ref="R10:R12"/>
    <mergeCell ref="B194:B198"/>
    <mergeCell ref="B125:B131"/>
    <mergeCell ref="B90:B94"/>
    <mergeCell ref="B26:B30"/>
    <mergeCell ref="C26:C30"/>
    <mergeCell ref="S31:S35"/>
    <mergeCell ref="T31:T35"/>
    <mergeCell ref="T10:T12"/>
    <mergeCell ref="U10:U12"/>
    <mergeCell ref="V10:V12"/>
    <mergeCell ref="A366:A370"/>
    <mergeCell ref="B366:B370"/>
    <mergeCell ref="C366:C370"/>
    <mergeCell ref="O366:O370"/>
    <mergeCell ref="P366:P370"/>
    <mergeCell ref="U31:U35"/>
    <mergeCell ref="V31:V35"/>
    <mergeCell ref="O36:O40"/>
    <mergeCell ref="P36:P40"/>
    <mergeCell ref="Q36:Q40"/>
    <mergeCell ref="R36:R40"/>
    <mergeCell ref="S36:S40"/>
    <mergeCell ref="T36:T40"/>
    <mergeCell ref="U36:U40"/>
    <mergeCell ref="V36:V40"/>
    <mergeCell ref="O41:O45"/>
    <mergeCell ref="P41:P45"/>
    <mergeCell ref="Q41:Q45"/>
    <mergeCell ref="R41:R45"/>
    <mergeCell ref="S41:S45"/>
    <mergeCell ref="T41:T45"/>
    <mergeCell ref="U41:U45"/>
    <mergeCell ref="V41:V45"/>
    <mergeCell ref="V46:V50"/>
    <mergeCell ref="U426:U430"/>
    <mergeCell ref="V426:V430"/>
    <mergeCell ref="O46:O50"/>
    <mergeCell ref="P46:P50"/>
    <mergeCell ref="Q46:Q50"/>
    <mergeCell ref="R46:R50"/>
    <mergeCell ref="S46:S50"/>
    <mergeCell ref="T46:T50"/>
    <mergeCell ref="U421:U425"/>
    <mergeCell ref="V421:V425"/>
    <mergeCell ref="O426:O430"/>
    <mergeCell ref="P426:P430"/>
    <mergeCell ref="Q426:Q430"/>
    <mergeCell ref="R426:R430"/>
    <mergeCell ref="S426:S430"/>
    <mergeCell ref="T426:T430"/>
    <mergeCell ref="O421:O425"/>
    <mergeCell ref="P421:P425"/>
    <mergeCell ref="Q421:Q425"/>
    <mergeCell ref="R421:R425"/>
    <mergeCell ref="S421:S425"/>
    <mergeCell ref="T421:T425"/>
    <mergeCell ref="U411:U415"/>
    <mergeCell ref="P411:P415"/>
    <mergeCell ref="Q411:Q415"/>
    <mergeCell ref="R411:R415"/>
    <mergeCell ref="S411:S415"/>
    <mergeCell ref="V411:V415"/>
    <mergeCell ref="O416:O420"/>
    <mergeCell ref="P416:P420"/>
    <mergeCell ref="Q416:Q420"/>
    <mergeCell ref="R416:R420"/>
    <mergeCell ref="S416:S420"/>
    <mergeCell ref="T416:T420"/>
    <mergeCell ref="U416:U420"/>
    <mergeCell ref="V416:V420"/>
    <mergeCell ref="O411:O415"/>
    <mergeCell ref="T411:T415"/>
    <mergeCell ref="V401:V405"/>
    <mergeCell ref="O406:O410"/>
    <mergeCell ref="P406:P410"/>
    <mergeCell ref="Q406:Q410"/>
    <mergeCell ref="R406:R410"/>
    <mergeCell ref="S406:S410"/>
    <mergeCell ref="T406:T410"/>
    <mergeCell ref="U406:U410"/>
    <mergeCell ref="V406:V410"/>
    <mergeCell ref="U391:U395"/>
    <mergeCell ref="V391:V395"/>
    <mergeCell ref="O396:O400"/>
    <mergeCell ref="O401:O405"/>
    <mergeCell ref="P401:P405"/>
    <mergeCell ref="Q401:Q405"/>
    <mergeCell ref="R401:R405"/>
    <mergeCell ref="S401:S405"/>
    <mergeCell ref="T401:T405"/>
    <mergeCell ref="U401:U405"/>
    <mergeCell ref="O391:O395"/>
    <mergeCell ref="P391:P395"/>
    <mergeCell ref="Q391:Q395"/>
    <mergeCell ref="R391:R395"/>
    <mergeCell ref="S391:S395"/>
    <mergeCell ref="T391:T395"/>
    <mergeCell ref="O386:O390"/>
    <mergeCell ref="P386:P390"/>
    <mergeCell ref="Q386:Q390"/>
    <mergeCell ref="R386:R390"/>
    <mergeCell ref="S386:S390"/>
    <mergeCell ref="T386:T390"/>
    <mergeCell ref="U386:U390"/>
    <mergeCell ref="V386:V390"/>
    <mergeCell ref="U259:U263"/>
    <mergeCell ref="V259:V263"/>
    <mergeCell ref="O264:O268"/>
    <mergeCell ref="P264:P268"/>
    <mergeCell ref="Q264:Q268"/>
    <mergeCell ref="R264:R268"/>
    <mergeCell ref="S264:S268"/>
    <mergeCell ref="T264:T268"/>
    <mergeCell ref="U264:U268"/>
    <mergeCell ref="V264:V268"/>
    <mergeCell ref="O259:O263"/>
    <mergeCell ref="P259:P263"/>
    <mergeCell ref="Q259:Q263"/>
    <mergeCell ref="R259:R263"/>
    <mergeCell ref="S259:S263"/>
    <mergeCell ref="T259:T263"/>
    <mergeCell ref="U249:U253"/>
    <mergeCell ref="V249:V253"/>
    <mergeCell ref="O254:O258"/>
    <mergeCell ref="P254:P258"/>
    <mergeCell ref="Q254:Q258"/>
    <mergeCell ref="R254:R258"/>
    <mergeCell ref="S254:S258"/>
    <mergeCell ref="T254:T258"/>
    <mergeCell ref="U254:U258"/>
    <mergeCell ref="V254:V258"/>
    <mergeCell ref="O249:O253"/>
    <mergeCell ref="P249:P253"/>
    <mergeCell ref="Q249:Q253"/>
    <mergeCell ref="R249:R253"/>
    <mergeCell ref="S249:S253"/>
    <mergeCell ref="T249:T253"/>
    <mergeCell ref="U239:U243"/>
    <mergeCell ref="V239:V243"/>
    <mergeCell ref="O244:O248"/>
    <mergeCell ref="P244:P248"/>
    <mergeCell ref="Q244:Q248"/>
    <mergeCell ref="R244:R248"/>
    <mergeCell ref="S244:S248"/>
    <mergeCell ref="T244:T248"/>
    <mergeCell ref="U244:U248"/>
    <mergeCell ref="V244:V248"/>
    <mergeCell ref="O239:O243"/>
    <mergeCell ref="P239:P243"/>
    <mergeCell ref="Q239:Q243"/>
    <mergeCell ref="R239:R243"/>
    <mergeCell ref="S239:S243"/>
    <mergeCell ref="T239:T243"/>
    <mergeCell ref="U229:U233"/>
    <mergeCell ref="V229:V233"/>
    <mergeCell ref="O234:O238"/>
    <mergeCell ref="P234:P238"/>
    <mergeCell ref="Q234:Q238"/>
    <mergeCell ref="R234:R238"/>
    <mergeCell ref="S234:S238"/>
    <mergeCell ref="T234:T238"/>
    <mergeCell ref="U234:U238"/>
    <mergeCell ref="V234:V238"/>
    <mergeCell ref="O229:O233"/>
    <mergeCell ref="P229:P233"/>
    <mergeCell ref="Q229:Q233"/>
    <mergeCell ref="R229:R233"/>
    <mergeCell ref="S229:S233"/>
    <mergeCell ref="T229:T233"/>
    <mergeCell ref="U219:U223"/>
    <mergeCell ref="V219:V223"/>
    <mergeCell ref="O224:O228"/>
    <mergeCell ref="P224:P228"/>
    <mergeCell ref="Q224:Q228"/>
    <mergeCell ref="R224:R228"/>
    <mergeCell ref="S224:S228"/>
    <mergeCell ref="T224:T228"/>
    <mergeCell ref="U224:U228"/>
    <mergeCell ref="V224:V228"/>
    <mergeCell ref="O219:O223"/>
    <mergeCell ref="P219:P223"/>
    <mergeCell ref="Q219:Q223"/>
    <mergeCell ref="R219:R223"/>
    <mergeCell ref="S219:S223"/>
    <mergeCell ref="T219:T223"/>
    <mergeCell ref="U209:U213"/>
    <mergeCell ref="V209:V213"/>
    <mergeCell ref="O214:O218"/>
    <mergeCell ref="P214:P218"/>
    <mergeCell ref="Q214:Q218"/>
    <mergeCell ref="R214:R218"/>
    <mergeCell ref="S214:S218"/>
    <mergeCell ref="T214:T218"/>
    <mergeCell ref="U204:U208"/>
    <mergeCell ref="V204:V208"/>
    <mergeCell ref="U214:U218"/>
    <mergeCell ref="V214:V218"/>
    <mergeCell ref="O209:O213"/>
    <mergeCell ref="P209:P213"/>
    <mergeCell ref="Q209:Q213"/>
    <mergeCell ref="R209:R213"/>
    <mergeCell ref="S209:S213"/>
    <mergeCell ref="T209:T213"/>
    <mergeCell ref="O204:O208"/>
    <mergeCell ref="P204:P208"/>
    <mergeCell ref="Q204:Q208"/>
    <mergeCell ref="R204:R208"/>
    <mergeCell ref="S204:S208"/>
    <mergeCell ref="T204:T208"/>
    <mergeCell ref="U194:U198"/>
    <mergeCell ref="V194:V198"/>
    <mergeCell ref="O199:O203"/>
    <mergeCell ref="P199:P203"/>
    <mergeCell ref="Q199:Q203"/>
    <mergeCell ref="R199:R203"/>
    <mergeCell ref="S199:S203"/>
    <mergeCell ref="T199:T203"/>
    <mergeCell ref="U199:U203"/>
    <mergeCell ref="V199:V203"/>
    <mergeCell ref="O194:O198"/>
    <mergeCell ref="P194:P198"/>
    <mergeCell ref="Q194:Q198"/>
    <mergeCell ref="R194:R198"/>
    <mergeCell ref="S194:S198"/>
    <mergeCell ref="T194:T198"/>
    <mergeCell ref="U184:U188"/>
    <mergeCell ref="V184:V188"/>
    <mergeCell ref="O189:O193"/>
    <mergeCell ref="P189:P193"/>
    <mergeCell ref="Q189:Q193"/>
    <mergeCell ref="R189:R193"/>
    <mergeCell ref="S189:S193"/>
    <mergeCell ref="T189:T193"/>
    <mergeCell ref="U189:U193"/>
    <mergeCell ref="V189:V193"/>
    <mergeCell ref="O184:O188"/>
    <mergeCell ref="P184:P188"/>
    <mergeCell ref="Q184:Q188"/>
    <mergeCell ref="R184:R188"/>
    <mergeCell ref="S184:S188"/>
    <mergeCell ref="T184:T188"/>
    <mergeCell ref="U174:U178"/>
    <mergeCell ref="V174:V178"/>
    <mergeCell ref="O179:O183"/>
    <mergeCell ref="P179:P183"/>
    <mergeCell ref="Q179:Q183"/>
    <mergeCell ref="R179:R183"/>
    <mergeCell ref="S179:S183"/>
    <mergeCell ref="T179:T183"/>
    <mergeCell ref="U179:U183"/>
    <mergeCell ref="V179:V183"/>
    <mergeCell ref="O174:O178"/>
    <mergeCell ref="P174:P178"/>
    <mergeCell ref="Q174:Q178"/>
    <mergeCell ref="R174:R178"/>
    <mergeCell ref="S174:S178"/>
    <mergeCell ref="T174:T178"/>
    <mergeCell ref="U164:U168"/>
    <mergeCell ref="V164:V168"/>
    <mergeCell ref="O169:O173"/>
    <mergeCell ref="P169:P173"/>
    <mergeCell ref="Q169:Q173"/>
    <mergeCell ref="R169:R173"/>
    <mergeCell ref="S169:S173"/>
    <mergeCell ref="T169:T173"/>
    <mergeCell ref="U169:U173"/>
    <mergeCell ref="V169:V173"/>
    <mergeCell ref="O164:O168"/>
    <mergeCell ref="P164:P168"/>
    <mergeCell ref="Q164:Q168"/>
    <mergeCell ref="R164:R168"/>
    <mergeCell ref="S164:S168"/>
    <mergeCell ref="T164:T168"/>
    <mergeCell ref="U154:U158"/>
    <mergeCell ref="V154:V158"/>
    <mergeCell ref="O159:O163"/>
    <mergeCell ref="P159:P163"/>
    <mergeCell ref="Q159:Q163"/>
    <mergeCell ref="R159:R163"/>
    <mergeCell ref="S159:S163"/>
    <mergeCell ref="T159:T163"/>
    <mergeCell ref="U159:U163"/>
    <mergeCell ref="V159:V163"/>
    <mergeCell ref="O154:O158"/>
    <mergeCell ref="P154:P158"/>
    <mergeCell ref="Q154:Q158"/>
    <mergeCell ref="R154:R158"/>
    <mergeCell ref="S154:S158"/>
    <mergeCell ref="T154:T158"/>
    <mergeCell ref="U142:U148"/>
    <mergeCell ref="V142:V148"/>
    <mergeCell ref="O149:O153"/>
    <mergeCell ref="P149:P153"/>
    <mergeCell ref="Q149:Q153"/>
    <mergeCell ref="R149:R153"/>
    <mergeCell ref="S149:S153"/>
    <mergeCell ref="T149:T153"/>
    <mergeCell ref="U149:U153"/>
    <mergeCell ref="V149:V153"/>
    <mergeCell ref="O142:O148"/>
    <mergeCell ref="P142:P148"/>
    <mergeCell ref="Q142:Q148"/>
    <mergeCell ref="R142:R148"/>
    <mergeCell ref="S142:S148"/>
    <mergeCell ref="T142:T148"/>
    <mergeCell ref="U132:U136"/>
    <mergeCell ref="V132:V136"/>
    <mergeCell ref="O137:O141"/>
    <mergeCell ref="P137:P141"/>
    <mergeCell ref="Q137:Q141"/>
    <mergeCell ref="R137:R141"/>
    <mergeCell ref="S137:S141"/>
    <mergeCell ref="T137:T141"/>
    <mergeCell ref="U137:U141"/>
    <mergeCell ref="V137:V141"/>
    <mergeCell ref="O132:O136"/>
    <mergeCell ref="P132:P136"/>
    <mergeCell ref="Q132:Q136"/>
    <mergeCell ref="R132:R136"/>
    <mergeCell ref="S132:S136"/>
    <mergeCell ref="T132:T136"/>
    <mergeCell ref="U120:U124"/>
    <mergeCell ref="V120:V124"/>
    <mergeCell ref="O125:O131"/>
    <mergeCell ref="P125:P131"/>
    <mergeCell ref="Q125:Q131"/>
    <mergeCell ref="R125:R131"/>
    <mergeCell ref="S125:S131"/>
    <mergeCell ref="T125:T131"/>
    <mergeCell ref="U125:U131"/>
    <mergeCell ref="V125:V131"/>
    <mergeCell ref="O120:O124"/>
    <mergeCell ref="P120:P124"/>
    <mergeCell ref="Q120:Q124"/>
    <mergeCell ref="R120:R124"/>
    <mergeCell ref="S120:S124"/>
    <mergeCell ref="T120:T124"/>
    <mergeCell ref="U100:U104"/>
    <mergeCell ref="V100:V104"/>
    <mergeCell ref="O105:O109"/>
    <mergeCell ref="P105:P109"/>
    <mergeCell ref="Q105:Q109"/>
    <mergeCell ref="R105:R109"/>
    <mergeCell ref="S105:S109"/>
    <mergeCell ref="T105:T109"/>
    <mergeCell ref="U105:U109"/>
    <mergeCell ref="V105:V109"/>
    <mergeCell ref="O100:O104"/>
    <mergeCell ref="P100:P104"/>
    <mergeCell ref="Q100:Q104"/>
    <mergeCell ref="R100:R104"/>
    <mergeCell ref="S100:S104"/>
    <mergeCell ref="T100:T104"/>
    <mergeCell ref="U80:U84"/>
    <mergeCell ref="V80:V84"/>
    <mergeCell ref="O95:O99"/>
    <mergeCell ref="P95:P99"/>
    <mergeCell ref="Q95:Q99"/>
    <mergeCell ref="R95:R99"/>
    <mergeCell ref="S95:S99"/>
    <mergeCell ref="T95:T99"/>
    <mergeCell ref="U95:U99"/>
    <mergeCell ref="V95:V99"/>
    <mergeCell ref="O80:O84"/>
    <mergeCell ref="P80:P84"/>
    <mergeCell ref="Q80:Q84"/>
    <mergeCell ref="R80:R84"/>
    <mergeCell ref="S80:S84"/>
    <mergeCell ref="T80:T84"/>
    <mergeCell ref="U70:U74"/>
    <mergeCell ref="V70:V74"/>
    <mergeCell ref="O75:O79"/>
    <mergeCell ref="P75:P79"/>
    <mergeCell ref="Q75:Q79"/>
    <mergeCell ref="R75:R79"/>
    <mergeCell ref="S75:S79"/>
    <mergeCell ref="T75:T79"/>
    <mergeCell ref="U75:U79"/>
    <mergeCell ref="V75:V79"/>
    <mergeCell ref="O70:O74"/>
    <mergeCell ref="P70:P74"/>
    <mergeCell ref="Q70:Q74"/>
    <mergeCell ref="R70:R74"/>
    <mergeCell ref="S70:S74"/>
    <mergeCell ref="T70:T74"/>
    <mergeCell ref="V56:V60"/>
    <mergeCell ref="O65:O69"/>
    <mergeCell ref="P65:P69"/>
    <mergeCell ref="Q65:Q69"/>
    <mergeCell ref="R65:R69"/>
    <mergeCell ref="S65:S69"/>
    <mergeCell ref="T65:T69"/>
    <mergeCell ref="U65:U69"/>
    <mergeCell ref="V65:V69"/>
    <mergeCell ref="Q1:U2"/>
    <mergeCell ref="A3:U3"/>
    <mergeCell ref="O56:O60"/>
    <mergeCell ref="P56:P60"/>
    <mergeCell ref="Q56:Q60"/>
    <mergeCell ref="R56:R60"/>
    <mergeCell ref="S56:S60"/>
    <mergeCell ref="T56:T60"/>
    <mergeCell ref="U56:U60"/>
    <mergeCell ref="U46:U50"/>
    <mergeCell ref="Q115:Q119"/>
    <mergeCell ref="R115:R119"/>
    <mergeCell ref="S115:S119"/>
    <mergeCell ref="O110:O114"/>
    <mergeCell ref="P110:P114"/>
    <mergeCell ref="Q110:Q114"/>
    <mergeCell ref="R110:R114"/>
    <mergeCell ref="S110:S114"/>
    <mergeCell ref="T115:T119"/>
    <mergeCell ref="U115:U119"/>
    <mergeCell ref="V115:V119"/>
    <mergeCell ref="U110:U114"/>
    <mergeCell ref="V110:V114"/>
    <mergeCell ref="A115:A119"/>
    <mergeCell ref="B115:B119"/>
    <mergeCell ref="C115:C119"/>
    <mergeCell ref="O115:O119"/>
    <mergeCell ref="P115:P11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zvp</dc:creator>
  <cp:keywords/>
  <dc:description/>
  <cp:lastModifiedBy>MoyBiznes24</cp:lastModifiedBy>
  <cp:lastPrinted>2020-02-14T06:26:12Z</cp:lastPrinted>
  <dcterms:created xsi:type="dcterms:W3CDTF">2017-08-31T07:03:18Z</dcterms:created>
  <dcterms:modified xsi:type="dcterms:W3CDTF">2020-02-14T06:28:13Z</dcterms:modified>
  <cp:category/>
  <cp:version/>
  <cp:contentType/>
  <cp:contentStatus/>
</cp:coreProperties>
</file>