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yBiznes21\Downloads\"/>
    </mc:Choice>
  </mc:AlternateContent>
  <xr:revisionPtr revIDLastSave="0" documentId="13_ncr:1_{67705F6B-471A-4829-9B72-BDE2CBAEC6E4}" xr6:coauthVersionLast="45" xr6:coauthVersionMax="45" xr10:uidLastSave="{00000000-0000-0000-0000-000000000000}"/>
  <bookViews>
    <workbookView xWindow="-120" yWindow="-120" windowWidth="29040" windowHeight="15840" tabRatio="908" xr2:uid="{00000000-000D-0000-FFFF-FFFF00000000}"/>
  </bookViews>
  <sheets>
    <sheet name="лизинг" sheetId="36" r:id="rId1"/>
    <sheet name="выставки ярмарки" sheetId="37" r:id="rId2"/>
    <sheet name="НХП" sheetId="38" r:id="rId3"/>
    <sheet name="экспорт сертификация" sheetId="60" r:id="rId4"/>
    <sheet name="экспорт" sheetId="39" r:id="rId5"/>
    <sheet name="быт обсл " sheetId="40" r:id="rId6"/>
    <sheet name="электрика" sheetId="46" r:id="rId7"/>
    <sheet name="ДО" sheetId="47" r:id="rId8"/>
    <sheet name="ДИП" sheetId="48" r:id="rId9"/>
    <sheet name="МИП " sheetId="56" r:id="rId10"/>
    <sheet name="обуч произ" sheetId="49" r:id="rId11"/>
    <sheet name="обуч сзу" sheetId="50" r:id="rId12"/>
    <sheet name="соц предпр" sheetId="51" r:id="rId13"/>
  </sheets>
  <definedNames>
    <definedName name="_xlnm._FilterDatabase" localSheetId="5" hidden="1">'быт обсл '!$A$4:$AP$92</definedName>
    <definedName name="_xlnm._FilterDatabase" localSheetId="1" hidden="1">'выставки ярмарки'!$A$4:$AP$24</definedName>
    <definedName name="_xlnm._FilterDatabase" localSheetId="8" hidden="1">ДИП!$A$3:$AN$15</definedName>
    <definedName name="_xlnm._FilterDatabase" localSheetId="7" hidden="1">ДО!$G$1:$G$74</definedName>
    <definedName name="_xlnm._FilterDatabase" localSheetId="0" hidden="1">лизинг!$A$5:$AZ$118</definedName>
    <definedName name="_xlnm._FilterDatabase" localSheetId="9" hidden="1">'МИП '!$A$3:$AL$3</definedName>
    <definedName name="_xlnm._FilterDatabase" localSheetId="2" hidden="1">НХП!$F$1:$F$50</definedName>
    <definedName name="_xlnm._FilterDatabase" localSheetId="12" hidden="1">'соц предпр'!$A$5:$AU$34</definedName>
    <definedName name="_xlnm._FilterDatabase" localSheetId="4" hidden="1">экспорт!$A$4:$AP$4</definedName>
    <definedName name="_xlnm._FilterDatabase" localSheetId="3" hidden="1">'экспорт сертификация'!$A$4:$AP$4</definedName>
    <definedName name="_xlnm._FilterDatabase" localSheetId="6" hidden="1">электрика!$A$5:$AQ$18</definedName>
    <definedName name="_xlnm.Print_Area" localSheetId="5">'быт обсл '!$A$1:$AP$92</definedName>
    <definedName name="_xlnm.Print_Area" localSheetId="8">ДИП!$A$1:$AN$15</definedName>
    <definedName name="_xlnm.Print_Area" localSheetId="10">'обуч произ'!$A$1:$AP$9</definedName>
    <definedName name="_xlnm.Print_Area" localSheetId="12">'соц предпр'!$A$1:$AT$35</definedName>
    <definedName name="_xlnm.Print_Area" localSheetId="6">электрика!$A$1:$AR$19</definedName>
  </definedNames>
  <calcPr calcId="191029"/>
</workbook>
</file>

<file path=xl/calcChain.xml><?xml version="1.0" encoding="utf-8"?>
<calcChain xmlns="http://schemas.openxmlformats.org/spreadsheetml/2006/main">
  <c r="Y116" i="36" l="1"/>
  <c r="X116" i="36"/>
  <c r="O10" i="56"/>
  <c r="O15" i="48"/>
  <c r="P14" i="39"/>
  <c r="R50" i="38"/>
  <c r="AP7" i="60"/>
  <c r="AO7" i="60"/>
  <c r="AN7" i="60"/>
  <c r="AM7" i="60"/>
  <c r="AL7" i="60"/>
  <c r="AK7" i="60"/>
  <c r="AJ7" i="60"/>
  <c r="AI7" i="60"/>
  <c r="AH7" i="60"/>
  <c r="AG7" i="60"/>
  <c r="AF7" i="60"/>
  <c r="AE7" i="60"/>
  <c r="AD7" i="60"/>
  <c r="AC7" i="60"/>
  <c r="AB7" i="60"/>
  <c r="AA7" i="60"/>
  <c r="Z7" i="60"/>
  <c r="Y7" i="60"/>
  <c r="X7" i="60"/>
  <c r="W7" i="60"/>
  <c r="V7" i="60"/>
  <c r="U7" i="60"/>
  <c r="Q7" i="60"/>
  <c r="P7" i="60"/>
  <c r="P24" i="37"/>
  <c r="AP92" i="40"/>
  <c r="AO92" i="40"/>
  <c r="AN92" i="40"/>
  <c r="AM92" i="40"/>
  <c r="AL92" i="40"/>
  <c r="AK92" i="40"/>
  <c r="AJ92" i="40"/>
  <c r="AI92" i="40"/>
  <c r="AH92" i="40"/>
  <c r="AG92" i="40"/>
  <c r="AF92" i="40"/>
  <c r="AE92" i="40"/>
  <c r="AD92" i="40"/>
  <c r="AC92" i="40"/>
  <c r="AB92" i="40"/>
  <c r="AA92" i="40"/>
  <c r="Z92" i="40"/>
  <c r="Y92" i="40"/>
  <c r="X92" i="40"/>
  <c r="W92" i="40"/>
  <c r="V92" i="40"/>
  <c r="U92" i="40"/>
  <c r="T92" i="40"/>
  <c r="Q90" i="40"/>
  <c r="Q82" i="40"/>
  <c r="Q77" i="40"/>
  <c r="Q74" i="40"/>
  <c r="R51" i="40"/>
  <c r="Q51" i="40"/>
  <c r="R50" i="40"/>
  <c r="Q50" i="40"/>
  <c r="R49" i="40"/>
  <c r="Q49" i="40"/>
  <c r="R47" i="40"/>
  <c r="Q47" i="40"/>
  <c r="R45" i="40"/>
  <c r="Q45" i="40"/>
  <c r="R43" i="40"/>
  <c r="Q43" i="40"/>
  <c r="R41" i="40"/>
  <c r="R92" i="40" s="1"/>
  <c r="Q41" i="40"/>
  <c r="R38" i="40"/>
  <c r="Q38" i="40"/>
  <c r="Q37" i="40"/>
  <c r="Q28" i="40"/>
  <c r="Q19" i="40"/>
  <c r="Q17" i="40"/>
  <c r="Q16" i="40"/>
  <c r="Q15" i="40"/>
  <c r="Q14" i="40"/>
  <c r="Q13" i="40"/>
  <c r="Q9" i="40"/>
  <c r="Q7" i="40"/>
  <c r="Q5" i="40"/>
  <c r="AT35" i="51"/>
  <c r="AS35" i="51"/>
  <c r="AR35" i="51"/>
  <c r="AQ35" i="51"/>
  <c r="AP35" i="51"/>
  <c r="AO35" i="51"/>
  <c r="AN35" i="51"/>
  <c r="AM35" i="51"/>
  <c r="AL35" i="51"/>
  <c r="AK35" i="51"/>
  <c r="AJ35" i="51"/>
  <c r="AI35" i="51"/>
  <c r="AH35" i="51"/>
  <c r="AG35" i="51"/>
  <c r="AF35" i="51"/>
  <c r="AE35" i="51"/>
  <c r="AD35" i="51"/>
  <c r="AC35" i="51"/>
  <c r="AB35" i="51"/>
  <c r="AA35" i="51"/>
  <c r="Z35" i="51"/>
  <c r="Y35" i="51"/>
  <c r="T35" i="51"/>
  <c r="AM10" i="56"/>
  <c r="AL10" i="56"/>
  <c r="AK10" i="56"/>
  <c r="AJ10" i="56"/>
  <c r="AI10" i="56"/>
  <c r="AH10" i="56"/>
  <c r="AG10" i="56"/>
  <c r="AF10" i="56"/>
  <c r="AE10" i="56"/>
  <c r="AD10" i="56"/>
  <c r="AC10" i="56"/>
  <c r="AB10" i="56"/>
  <c r="AA10" i="56"/>
  <c r="Z10" i="56"/>
  <c r="Y10" i="56"/>
  <c r="X10" i="56"/>
  <c r="W10" i="56"/>
  <c r="V10" i="56"/>
  <c r="U10" i="56"/>
  <c r="T10" i="56"/>
  <c r="S10" i="56"/>
  <c r="R10" i="56"/>
  <c r="P10" i="56"/>
  <c r="S8" i="50"/>
  <c r="T8" i="50"/>
  <c r="U8" i="50"/>
  <c r="V8" i="50"/>
  <c r="W8" i="50"/>
  <c r="X8" i="50"/>
  <c r="Y8" i="50"/>
  <c r="Z8" i="50"/>
  <c r="AA8" i="50"/>
  <c r="AB8" i="50"/>
  <c r="AC8" i="50"/>
  <c r="AD8" i="50"/>
  <c r="AE8" i="50"/>
  <c r="AF8" i="50"/>
  <c r="AG8" i="50"/>
  <c r="AH8" i="50"/>
  <c r="AI8" i="50"/>
  <c r="AJ8" i="50"/>
  <c r="AK8" i="50"/>
  <c r="AL8" i="50"/>
  <c r="AM8" i="50"/>
  <c r="AN8" i="50"/>
  <c r="AO8" i="50"/>
  <c r="AP8" i="50"/>
  <c r="R8" i="50"/>
  <c r="T9" i="49"/>
  <c r="U9" i="49"/>
  <c r="V9" i="49"/>
  <c r="W9" i="49"/>
  <c r="X9" i="49"/>
  <c r="Y9" i="49"/>
  <c r="Z9" i="49"/>
  <c r="AA9" i="49"/>
  <c r="AB9" i="49"/>
  <c r="AC9" i="49"/>
  <c r="AD9" i="49"/>
  <c r="AE9" i="49"/>
  <c r="AF9" i="49"/>
  <c r="AG9" i="49"/>
  <c r="AH9" i="49"/>
  <c r="AI9" i="49"/>
  <c r="AJ9" i="49"/>
  <c r="AK9" i="49"/>
  <c r="AL9" i="49"/>
  <c r="AM9" i="49"/>
  <c r="AN9" i="49"/>
  <c r="AO9" i="49"/>
  <c r="AP9" i="49"/>
  <c r="R9" i="49"/>
  <c r="U15" i="48"/>
  <c r="V15" i="48"/>
  <c r="W15" i="48"/>
  <c r="X15" i="48"/>
  <c r="Y15" i="48"/>
  <c r="Z15" i="48"/>
  <c r="AA15" i="48"/>
  <c r="AB15" i="48"/>
  <c r="AC15" i="48"/>
  <c r="AD15" i="48"/>
  <c r="AE15" i="48"/>
  <c r="AF15" i="48"/>
  <c r="AG15" i="48"/>
  <c r="AH15" i="48"/>
  <c r="AI15" i="48"/>
  <c r="AJ15" i="48"/>
  <c r="AK15" i="48"/>
  <c r="AL15" i="48"/>
  <c r="AM15" i="48"/>
  <c r="AN15" i="48"/>
  <c r="T15" i="48"/>
  <c r="P15" i="48"/>
  <c r="U17" i="47"/>
  <c r="V17" i="47"/>
  <c r="W17" i="47"/>
  <c r="X17" i="47"/>
  <c r="Y17" i="47"/>
  <c r="Z17" i="47"/>
  <c r="AA17" i="47"/>
  <c r="AB17" i="47"/>
  <c r="AC17" i="47"/>
  <c r="AD17" i="47"/>
  <c r="AE17" i="47"/>
  <c r="AF17" i="47"/>
  <c r="AG17" i="47"/>
  <c r="AH17" i="47"/>
  <c r="AI17" i="47"/>
  <c r="AJ17" i="47"/>
  <c r="AK17" i="47"/>
  <c r="AL17" i="47"/>
  <c r="AM17" i="47"/>
  <c r="AN17" i="47"/>
  <c r="AO17" i="47"/>
  <c r="AP17" i="47"/>
  <c r="AQ17" i="47"/>
  <c r="S17" i="47"/>
  <c r="O11" i="47"/>
  <c r="V19" i="46"/>
  <c r="W19" i="46"/>
  <c r="X19" i="46"/>
  <c r="Y19" i="46"/>
  <c r="Z19" i="46"/>
  <c r="AA19" i="46"/>
  <c r="AB19" i="46"/>
  <c r="AC19" i="46"/>
  <c r="AD19" i="46"/>
  <c r="AE19" i="46"/>
  <c r="AF19" i="46"/>
  <c r="AG19" i="46"/>
  <c r="AH19" i="46"/>
  <c r="AI19" i="46"/>
  <c r="AJ19" i="46"/>
  <c r="AK19" i="46"/>
  <c r="AL19" i="46"/>
  <c r="AM19" i="46"/>
  <c r="AN19" i="46"/>
  <c r="AO19" i="46"/>
  <c r="AP19" i="46"/>
  <c r="AQ19" i="46"/>
  <c r="AR19" i="46"/>
  <c r="U19" i="46"/>
  <c r="S19" i="46"/>
  <c r="AP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AL14" i="39"/>
  <c r="AM14" i="39"/>
  <c r="AN14" i="39"/>
  <c r="AO14" i="39"/>
  <c r="U14" i="39"/>
  <c r="Q14" i="39"/>
  <c r="V24" i="37"/>
  <c r="W24" i="37"/>
  <c r="X24" i="37"/>
  <c r="Y24" i="37"/>
  <c r="Z24" i="37"/>
  <c r="AA24" i="37"/>
  <c r="AB24" i="37"/>
  <c r="AC24" i="37"/>
  <c r="AD24" i="37"/>
  <c r="AE24" i="37"/>
  <c r="AF24" i="37"/>
  <c r="AG24" i="37"/>
  <c r="AH24" i="37"/>
  <c r="AI24" i="37"/>
  <c r="AJ24" i="37"/>
  <c r="AK24" i="37"/>
  <c r="AL24" i="37"/>
  <c r="AM24" i="37"/>
  <c r="AN24" i="37"/>
  <c r="AO24" i="37"/>
  <c r="AP24" i="37"/>
  <c r="U24" i="37"/>
  <c r="Q24" i="37"/>
  <c r="AE116" i="36"/>
  <c r="AF116" i="36"/>
  <c r="AG116" i="36"/>
  <c r="AH116" i="36"/>
  <c r="AI116" i="36"/>
  <c r="AJ116" i="36"/>
  <c r="AK116" i="36"/>
  <c r="AL116" i="36"/>
  <c r="AM116" i="36"/>
  <c r="AN116" i="36"/>
  <c r="AO116" i="36"/>
  <c r="AP116" i="36"/>
  <c r="AQ116" i="36"/>
  <c r="AR116" i="36"/>
  <c r="AS116" i="36"/>
  <c r="AT116" i="36"/>
  <c r="AU116" i="36"/>
  <c r="AV116" i="36"/>
  <c r="AW116" i="36"/>
  <c r="AX116" i="36"/>
  <c r="AY116" i="36"/>
  <c r="AZ116" i="36"/>
  <c r="AD116" i="36"/>
  <c r="S50" i="38"/>
  <c r="X50" i="38"/>
  <c r="Y50" i="38"/>
  <c r="Z50" i="38"/>
  <c r="AA50" i="38"/>
  <c r="AB50" i="38"/>
  <c r="AC50" i="38"/>
  <c r="AD50" i="38"/>
  <c r="AE50" i="38"/>
  <c r="AF50" i="38"/>
  <c r="AG50" i="38"/>
  <c r="AH50" i="38"/>
  <c r="AI50" i="38"/>
  <c r="AJ50" i="38"/>
  <c r="AK50" i="38"/>
  <c r="AL50" i="38"/>
  <c r="AM50" i="38"/>
  <c r="AN50" i="38"/>
  <c r="AO50" i="38"/>
  <c r="AP50" i="38"/>
  <c r="AQ50" i="38"/>
  <c r="AR50" i="38"/>
  <c r="W50" i="38"/>
  <c r="AA116" i="36"/>
  <c r="AA117" i="36" s="1"/>
  <c r="O17" i="47"/>
  <c r="P50" i="36"/>
  <c r="Q50" i="36"/>
  <c r="R50" i="36"/>
  <c r="S50" i="36"/>
  <c r="T50" i="36"/>
  <c r="AA118" i="36"/>
</calcChain>
</file>

<file path=xl/sharedStrings.xml><?xml version="1.0" encoding="utf-8"?>
<sst xmlns="http://schemas.openxmlformats.org/spreadsheetml/2006/main" count="4591" uniqueCount="1289">
  <si>
    <t>Нюрбинский улус, г. Нюрба</t>
  </si>
  <si>
    <t>ООО " Мэри Поппинс"  Назарова Варвара Станиславовна</t>
  </si>
  <si>
    <t>ООО "Даймонд клиник"  Ли Валерия Спиридоновна</t>
  </si>
  <si>
    <t>ООО Медицинская клиника "Аврора"  Яковлева Светлана Яловна</t>
  </si>
  <si>
    <t xml:space="preserve"> ИП Григорьев Александр Гаврильевич</t>
  </si>
  <si>
    <t xml:space="preserve">Детский центр социальных услуг </t>
  </si>
  <si>
    <t>Протокол</t>
  </si>
  <si>
    <t>дата</t>
  </si>
  <si>
    <t>Наименование юридического лица или фамилия, имя и отчество (если имеется) индивидуального предпринимателя</t>
  </si>
  <si>
    <t xml:space="preserve">Почтовый адрес        
</t>
  </si>
  <si>
    <t>ООО "Адгезия", Охлопков Михаил Филиппович</t>
  </si>
  <si>
    <t>Производство и установка винтовых свай в условиях ВМГ</t>
  </si>
  <si>
    <t>ООО "СтройТехПолимер", Татаринов Владимир Дмитриевич</t>
  </si>
  <si>
    <t>г. Вилюйск</t>
  </si>
  <si>
    <t>Производство септиков, пластиковых утепленных емкостей, прицепная вакуумная система</t>
  </si>
  <si>
    <t>ООО "Сахаконсервпродукт", Харчеков Сергей Олегович</t>
  </si>
  <si>
    <t>инновационное развитие переработки биоресурсов т с/х сырья РС (Я) в здоровые продукты питания</t>
  </si>
  <si>
    <t>ИП Черемкин Михаил Николаевия</t>
  </si>
  <si>
    <t>ООО "Адгезия-металлоконструкции" Сивцев Егор Яковлевич</t>
  </si>
  <si>
    <t>Кол-во сохраненных рабочих мест</t>
  </si>
  <si>
    <t>Реестр заявителей субъектов малого и среднего предпринимательства на получение субсидии по мероприятию «Предоставление субсидии на содействие развитию лизинга оборудования, устройств, механизмов, автотранспортных средств (за исключением легковых автомобилей),станков,  приборов, аппаратов, агрегатов, установок, машин, средств и технологий, за исключением оборудования, предназначенного для осуществления оптовой и розничной торговой деятельности, субъектами малого и среднего предпринимательства, относящихся ко второй и выше амортизационным группам Классификации основных средств, включаемых в амортизационные группы, утвержденной постановлением Правительства Российской Федерации от 1 января 2002 г. № 1 «О классификации основных средств, включаемых в амортизационные группы»</t>
  </si>
  <si>
    <t>№</t>
  </si>
  <si>
    <t>Наименование СМП</t>
  </si>
  <si>
    <t xml:space="preserve">Место ведения деятельности
(место жительства) </t>
  </si>
  <si>
    <t>Вид деятельности СМП</t>
  </si>
  <si>
    <t>Перечень прилагаемых документов</t>
  </si>
  <si>
    <t>Размер субсидии, руб.
(40% от суммы по договору), но не более 
3 000 000</t>
  </si>
  <si>
    <t>акт обследования</t>
  </si>
  <si>
    <t>количество работников</t>
  </si>
  <si>
    <t>Стат.отчетность</t>
  </si>
  <si>
    <t>налоговая отчетность</t>
  </si>
  <si>
    <t>справка о задолженности (Налоговая)</t>
  </si>
  <si>
    <t>справка о задолженности (Пенсионный)</t>
  </si>
  <si>
    <t>справка о задолженности (ФСС)</t>
  </si>
  <si>
    <t>Договор лизинга№, дата, компания</t>
  </si>
  <si>
    <t>Сумма по договору, руб.</t>
  </si>
  <si>
    <t>Размер первоначального взноса по договору, руб.</t>
  </si>
  <si>
    <t>Оплачено лизинговой компании, руб.</t>
  </si>
  <si>
    <t xml:space="preserve">СХПЖК "Крестях" Егоров Владимир Семенович    </t>
  </si>
  <si>
    <t>Сунтарский улус, с.Крестях</t>
  </si>
  <si>
    <t>+</t>
  </si>
  <si>
    <t xml:space="preserve">ОАО "Туймаада-Лизинг" №ТЛ-13-000106 от 26.02.13 г. </t>
  </si>
  <si>
    <t>Трактор Беларусь 82.1</t>
  </si>
  <si>
    <t>есть</t>
  </si>
  <si>
    <t>ООО "Полярный круг" Николаев Алексей Георгиевич</t>
  </si>
  <si>
    <t>Производство обуви</t>
  </si>
  <si>
    <t xml:space="preserve">ЗАО "Сбербанк Лизинг" № ОВ\Р-7601-04-01 от 21.12.2012 г. </t>
  </si>
  <si>
    <t>ISUZU ELF</t>
  </si>
  <si>
    <t>ООО "Ленские Зори" Горлова Ирена Владо</t>
  </si>
  <si>
    <t>Ленский р-н, г.Ленск</t>
  </si>
  <si>
    <t xml:space="preserve">ОАО "Туймаада-Лизинг" №ТЛ-12-0014311 от 07.11.12 г. </t>
  </si>
  <si>
    <t>Трактор ХТ-220</t>
  </si>
  <si>
    <t>ИП Петров Гавриил Михайлович</t>
  </si>
  <si>
    <t>Хангаласский улус, с.Октемцы</t>
  </si>
  <si>
    <t>ОАО "Росагролизинг" №0124966 от 05.09.12 г.</t>
  </si>
  <si>
    <t>К(Ф)Х  Ксенофонтов Ренат Игнатьевич</t>
  </si>
  <si>
    <t>ОАО "Росагролизинг" №0124554 от 12.07.2012 г.</t>
  </si>
  <si>
    <t>ОАО "Росагролизинг" №0124555 от 30.06.2012 г.</t>
  </si>
  <si>
    <t>Пресс-подборщик рулонный ПРФ-Д-145</t>
  </si>
  <si>
    <t>ИП Терешкин Нюргун Михайлович</t>
  </si>
  <si>
    <t>Ленский район, с.Толон</t>
  </si>
  <si>
    <t>Производство коровьего масла</t>
  </si>
  <si>
    <t xml:space="preserve">ОАО "Туймаада-Лизинг" №ТЛ-13-000281 от 26.04.13 г. </t>
  </si>
  <si>
    <t>Маслобойка на 150 литров</t>
  </si>
  <si>
    <t>Глава Толонского наслега подтверждение о ведении предп-ой деят-сти</t>
  </si>
  <si>
    <t>ООО "Нюрбинские коммунальные сети" Борисов Александр Викторович</t>
  </si>
  <si>
    <t>Нюрбинский улус, г.Нюрба</t>
  </si>
  <si>
    <t>Удаление и обработка сточных вод</t>
  </si>
  <si>
    <t xml:space="preserve">ЗАО"Сбербанк-Лизинг" № ОВ/Р-7507-02-01 от 22.10.12 г. </t>
  </si>
  <si>
    <t>Седельный тягач, камаз 65116</t>
  </si>
  <si>
    <t>есть , ходатайство адм-ции МР "Нюрбинский район"</t>
  </si>
  <si>
    <t xml:space="preserve">ЗАО"Сбербанк-Лизинг" № ОВ/Р-7507-01-01 от 22.10.12 г. </t>
  </si>
  <si>
    <t xml:space="preserve">ООО "СтройУтильСервис" Григорьев Аркадий Дмитриевич </t>
  </si>
  <si>
    <t xml:space="preserve">Нюрбинский улус с.Антоновка </t>
  </si>
  <si>
    <t>Удаление и обработка твердых отходов</t>
  </si>
  <si>
    <t>Туймаада-Лизинг №ТЛ 12-000630 от 19.04.2012</t>
  </si>
  <si>
    <t>Бульдозер SHATUI SD 16</t>
  </si>
  <si>
    <t>Акт обследования, Ходотайство Главы МО "Октябрьского наслега"; Ходотайство Главы администрации  Нюрбинского района</t>
  </si>
  <si>
    <t xml:space="preserve">Реестр заявителей субъектов малого и среднего предпринимательства на субсидирование части затрат, понесенных субъектами малого и среднего предпринимательства, занятыми в сфере производства продукции, на профессиональную подготовку, переподготовку, повышение квалификации и стажировку производственного персонала
</t>
  </si>
  <si>
    <t>Размер субсидии, руб. (85%)</t>
  </si>
  <si>
    <t>Производство строительных металлических конструкций и изделий</t>
  </si>
  <si>
    <t>Реестр заявителей субъектов малого и среднего предпринимательства на получение субсидии по мероприятию «Предоставление субсидий субъектам малого предпринимательства, занятым в сфере оказания социально-значимых услуг,  на профессиональную подготовку, переподготовку, повышение квалификации, мастер-классы и стажировку работников»</t>
  </si>
  <si>
    <t xml:space="preserve">г. Якутск </t>
  </si>
  <si>
    <t>Деятельность лечебных учреждений</t>
  </si>
  <si>
    <t xml:space="preserve">Деятельность больничных учреждений широкого профиля </t>
  </si>
  <si>
    <t>Реестр заявителей субъектов малого и среднего предпринимательства на получение субсидии по мероприятию «Предоставление субсидий субъектам малого предпринимательства на поддержку социального предпринимательства»</t>
  </si>
  <si>
    <t>ИНН</t>
  </si>
  <si>
    <t>ИП Трыкова Александра Михайловна</t>
  </si>
  <si>
    <t xml:space="preserve">Кобяйский улус, п.Сангар </t>
  </si>
  <si>
    <t xml:space="preserve">Производство хлеба и  мучных кондитерских изделий недлит. хранения </t>
  </si>
  <si>
    <t>ИП Алексеева Маргарита Алексеевна</t>
  </si>
  <si>
    <t>ИП Прокопьева Прасковья Ильинична</t>
  </si>
  <si>
    <t>Чурапчинский улус, с Харбала-1</t>
  </si>
  <si>
    <t>Производство ковров и ковровых изделий</t>
  </si>
  <si>
    <t xml:space="preserve">  г.Вилюйск</t>
  </si>
  <si>
    <t>Организация похорон и предоставление связанных с ними услуг</t>
  </si>
  <si>
    <t>ИП Долгунова Анна Константиновна</t>
  </si>
  <si>
    <t>Мегино-Кангаласский улус, с. Майя</t>
  </si>
  <si>
    <t xml:space="preserve">проведение занятий в детском саду ( логопед-дефектолог, кружок "Очумелые ручки") </t>
  </si>
  <si>
    <t>ИП Софронов Сергей Николаевич</t>
  </si>
  <si>
    <t>Нижнеколымский улус, п.Черский</t>
  </si>
  <si>
    <t>Деятельность в области фотографии, прокат инвентаря и оборудования для проведения досуга и отдыха</t>
  </si>
  <si>
    <t>ИП Павлов Александр Олегович</t>
  </si>
  <si>
    <t>ИП Пестерев Николай Аркадьевич</t>
  </si>
  <si>
    <t>Прочая деятельность по организации отдыха и развлечений</t>
  </si>
  <si>
    <t>ИП Гоголев Максим Капитонович</t>
  </si>
  <si>
    <t xml:space="preserve">производство </t>
  </si>
  <si>
    <t>подраздел</t>
  </si>
  <si>
    <t>Дата  рождения</t>
  </si>
  <si>
    <t>Численность работников</t>
  </si>
  <si>
    <t>размер субсидии</t>
  </si>
  <si>
    <t>модернизация оборудования, комм. Услуги, аренда</t>
  </si>
  <si>
    <t>коммунальные услуги, модернизация оборудования</t>
  </si>
  <si>
    <t>коммунальные услуги, модернизация, аренда</t>
  </si>
  <si>
    <t>за коммунальные услуги, модернизация оборудования</t>
  </si>
  <si>
    <t>арендная плата за недвижимое имущество, модернизация оборудования</t>
  </si>
  <si>
    <t>модернизация оборудования, аренда</t>
  </si>
  <si>
    <t>коммунальные услуги, модернизация</t>
  </si>
  <si>
    <t>Раздел G.  Оптовая и розничная торговля; ремонт автотранспортных средств, мотоциклов, бытовых изделий и предметов личного пользования</t>
  </si>
  <si>
    <t xml:space="preserve"> Целлюлозно-бумажное производство; издательская и полиграфическая деятельность</t>
  </si>
  <si>
    <t>Раздел K.  Операции с недвижимым имуществом, аренда и предоставление услуг</t>
  </si>
  <si>
    <t>Раздел H.  Гостиницы и рестораны</t>
  </si>
  <si>
    <t xml:space="preserve"> Производство резиновых и пластмассовых изделий</t>
  </si>
  <si>
    <t xml:space="preserve">Детский досуговый центр "Уу-чуку-чук", г.Якутск, ул.Короленко 7/1, кв.1, 1 этаж, отдельный вход. Общая площадь 110 кв.м.. </t>
  </si>
  <si>
    <t>Центр по уходу и присмотру за детьми дошкольнго возраста "Мэри Поппинс". г.Якутск, ул. Кулаковского 20, общая площадь 200 кв.м.</t>
  </si>
  <si>
    <t>Раздел N.  Здравоохранение и предоставление социальных услуг</t>
  </si>
  <si>
    <t>ИП Иванов Эдуард Николаевич</t>
  </si>
  <si>
    <t>Амгинский улус , с Амга</t>
  </si>
  <si>
    <t xml:space="preserve">ИП Самарина Любовь Владимировна </t>
  </si>
  <si>
    <t>Хангаласский улус с. Качикатцы</t>
  </si>
  <si>
    <t xml:space="preserve">Физкультурно-оздоровительная деятельность  (услуги бани, прачечной) </t>
  </si>
  <si>
    <t xml:space="preserve">модернизация оборудования  </t>
  </si>
  <si>
    <t>ИП Шестаков Иван Николаевич</t>
  </si>
  <si>
    <t>Намский улус, с. Ымыяхтах</t>
  </si>
  <si>
    <t>Физкультурно-оздоровительная деят-ть (услуги бани)</t>
  </si>
  <si>
    <t xml:space="preserve">ИП  Устинов Николай Анатольевич </t>
  </si>
  <si>
    <t>Усть-Алданский улус с.Борогонцы</t>
  </si>
  <si>
    <t>Техническое обслуживание  и ремонт легковых автомобилей</t>
  </si>
  <si>
    <t>Производство верхней одежды, индивидуальный пошив</t>
  </si>
  <si>
    <t>№№</t>
  </si>
  <si>
    <t>№  протокола</t>
  </si>
  <si>
    <t>Дата протокола</t>
  </si>
  <si>
    <t>08.07.2013г</t>
  </si>
  <si>
    <t>№ протокола</t>
  </si>
  <si>
    <t>дата протокола</t>
  </si>
  <si>
    <t>Чурапчинский улус с.Чурапча</t>
  </si>
  <si>
    <t>Производство общестроительных работ</t>
  </si>
  <si>
    <t xml:space="preserve">Таттинский улус с.Ытык-Кюель </t>
  </si>
  <si>
    <t>лесозаготовки</t>
  </si>
  <si>
    <t xml:space="preserve">ООО "Протек" Новиков Ян Аркадьевич </t>
  </si>
  <si>
    <t>Удаление сточных вод, отходов  и аналогичная деятельность</t>
  </si>
  <si>
    <t xml:space="preserve">ЗАО"Сбербанк-Лизинг"№ ОВ\Ф-8209-01-01 от 20.02.13г. </t>
  </si>
  <si>
    <t>Машина вакуумная КО-505Б</t>
  </si>
  <si>
    <t>есть, справка с адм-ции МО "село Майя" Мегино-Кангаласского улуса</t>
  </si>
  <si>
    <t>Сельскохозяйственный производственный кооператив, родовой общины "Лайды"</t>
  </si>
  <si>
    <t>Усть-Янский улус, с.Казачье</t>
  </si>
  <si>
    <t>Вылов рыбы и водных биоресурсов в реках, озерах и прудах с/х товаропроизвод</t>
  </si>
  <si>
    <t>ООО "Экспо-лизинг", № 2109-ФА от 25.12.2012</t>
  </si>
  <si>
    <t>КАМАЗ 43118-24</t>
  </si>
  <si>
    <t>КФХ Иевлев Терентий Алексеевич</t>
  </si>
  <si>
    <t>Таттинский улус, с.Чымнайи</t>
  </si>
  <si>
    <t>ОАО "Росагролизинг", №0124952 от 06.09.2012</t>
  </si>
  <si>
    <t>подтверждение с лизинговой компании</t>
  </si>
  <si>
    <t>КФХ Уваров Алексей Иннокентьевич</t>
  </si>
  <si>
    <t>Таттинский улус, с.Харбалах</t>
  </si>
  <si>
    <t>ОАО "Росагролизинг", №0124699 от 30.07.2012</t>
  </si>
  <si>
    <t>Трактор колесный Беларусь 82.1</t>
  </si>
  <si>
    <t>ИП Шарина Евгения Дмитриевна</t>
  </si>
  <si>
    <t>Производство изделий из бетона, гипса и цемента</t>
  </si>
  <si>
    <t>ОАО "Туймаада-Лизинг", №ТЛ12-001445 от 13 декабря 2012</t>
  </si>
  <si>
    <t>Щепорубительная машинаРРМ-5 с приводом от электродвигателя и о  трактора</t>
  </si>
  <si>
    <t>есть, справка с адм-ции МО "Жанхалинский наслег" МР Мегино-Кангаласского улуса</t>
  </si>
  <si>
    <t>ОАО "Туймаада-Лизинг", №ТЛ12-001444 от 14 декабря 2012</t>
  </si>
  <si>
    <t>Вибра пресс Рифей-04ТС со смесителем 300 л., матрица Пуансон-1-2 СКЦ-1 для полнотелого стенового блока</t>
  </si>
  <si>
    <t>ИП Федоров Авдей Алексеевич</t>
  </si>
  <si>
    <t>Сунтарский улус, с.Кюкяй</t>
  </si>
  <si>
    <t xml:space="preserve">ОАО "Туймаада-Лизинг" №ТЛ-12-000808 от 25.05.12 г. </t>
  </si>
  <si>
    <t>К(Ф)Х Сивцев Афанасий Егорович</t>
  </si>
  <si>
    <t>Чурапчинский р-н, с.Усун-Кюель</t>
  </si>
  <si>
    <t>ОАО "Росагролизинг" №0124961 от 11.09.2012 г.</t>
  </si>
  <si>
    <t xml:space="preserve">ИП Попов Петр Петрович </t>
  </si>
  <si>
    <t xml:space="preserve">Чурапчинский улус с.Чепара </t>
  </si>
  <si>
    <t xml:space="preserve">ОАО "Туймаада-Лизинг" №ТЛ-13-000402 от 05.06.2013г. </t>
  </si>
  <si>
    <t xml:space="preserve">а\м УАЗ 390945-360 (фермер) </t>
  </si>
  <si>
    <t>К(Ф)Х Березкина Татьяна Алексеевна</t>
  </si>
  <si>
    <t>Выращивание картофеля, столовых корнеплодных и клубнеплодных культур. Разведение лошадей, ослов,мулов и лошаков</t>
  </si>
  <si>
    <t xml:space="preserve">ОАО "Туймаада-Лизинг" №ТЛ-13-000208 от 02.04.2013 г. </t>
  </si>
  <si>
    <t xml:space="preserve">Косилка роторная КРН 2,1 </t>
  </si>
  <si>
    <t>Ходатайство с адм-ции МО "Хомустахский 1-й наслег" Намского улуса</t>
  </si>
  <si>
    <t xml:space="preserve">ОАО "Туймаада-Лизинг" №ТЛ-13-000207 от 02.04.2013 г. </t>
  </si>
  <si>
    <t>Пресс-подборщик ПРФ-145</t>
  </si>
  <si>
    <t>ИП Данилова Людмила Васильевна</t>
  </si>
  <si>
    <t>Разведение лошадей, ослов,мулов и лошаков</t>
  </si>
  <si>
    <t>ОАО "Росагролизинг" №036730 от 08.05.13 г.</t>
  </si>
  <si>
    <t>Ходатайство адм-ция МО "Хомустахский 1-й наслег" Намского улуса</t>
  </si>
  <si>
    <t xml:space="preserve">К(Ф)Х Миронова  Дария Петровна </t>
  </si>
  <si>
    <t xml:space="preserve">Таттинский улус с.Боробул </t>
  </si>
  <si>
    <t xml:space="preserve">Туймаада-Лизинг № ТЛ13-000407 от 03.06.2013г. </t>
  </si>
  <si>
    <t>трактор ХТ-220 пресс-подборщик MRB-0850 Картофелекопатель 4U-1</t>
  </si>
  <si>
    <t xml:space="preserve">К(Ф)Х Игнатьев Михаил Иванович   </t>
  </si>
  <si>
    <t xml:space="preserve">Таттинский улус с.Кыйы </t>
  </si>
  <si>
    <t xml:space="preserve"> ОАО "Росагролизинг" №0124556 от 17.08.2012 г. </t>
  </si>
  <si>
    <t>Трактор Беларус 82.1</t>
  </si>
  <si>
    <t>ИП Михайлов Андрей Сергеевич</t>
  </si>
  <si>
    <t>Горный улус, с.Бердигестях</t>
  </si>
  <si>
    <t>Производство бумажных изделий хозяйственно-бытового и санитарно-гигиенического назначения</t>
  </si>
  <si>
    <t>УСН 0</t>
  </si>
  <si>
    <t>Туймаада-Лизинг №ТЛ 13-000036 от 18.02.2013</t>
  </si>
  <si>
    <t>Бумагоделительная машина, Бобиноразмоточный станок, Станок для нарезки рулончиков</t>
  </si>
  <si>
    <t xml:space="preserve">К(Ф)Х Васильев Радион Семенович  </t>
  </si>
  <si>
    <t>Нюрбинский улус с.Маар</t>
  </si>
  <si>
    <t xml:space="preserve">Туймаада-Лизинг №ТЛ12-001516 от 28.12.2012 </t>
  </si>
  <si>
    <t xml:space="preserve">а\м УАЗ 390945-330 (фермер) </t>
  </si>
  <si>
    <t xml:space="preserve">Акт обследования, ходатайство от главы администрации МО "Тюмюксий наслег" Нюрбинского улуса </t>
  </si>
  <si>
    <t xml:space="preserve">К(Ф)Х Софронов Федор Романович </t>
  </si>
  <si>
    <t xml:space="preserve">Выращивание картофеля, столовых корнеплодных и клубнеплодных культур </t>
  </si>
  <si>
    <t>ЗАО " Росагролизинг"  №0124548 от 24.07.2012 г.</t>
  </si>
  <si>
    <t>Трактор  Беларус 82.1</t>
  </si>
  <si>
    <t xml:space="preserve">К(Ф)Х "Кэскил" Егоров Терентий Павлович </t>
  </si>
  <si>
    <t xml:space="preserve">Таттинский улус с. Туора-Кюель </t>
  </si>
  <si>
    <t xml:space="preserve">Производство мяса и пищевых субпродуктов КРС,свиней,овец,коз </t>
  </si>
  <si>
    <t>не предоставл</t>
  </si>
  <si>
    <t>ЗАО "Росагролизинг"  №0124762 от 30.07.2012</t>
  </si>
  <si>
    <t>Трактор беларус 82.1</t>
  </si>
  <si>
    <t>ИП ГК(Ф)Х  "Толоон" Слепцова Александра Васильевна</t>
  </si>
  <si>
    <t>Намский улус, с.Столбы</t>
  </si>
  <si>
    <t xml:space="preserve">Растениеводство и животноводством (смешанное сельское хозяйство) </t>
  </si>
  <si>
    <t>ОАО "Росагролизинг"  № 0136096 от 06.02.2013</t>
  </si>
  <si>
    <t>Полуприцеп СЗАП-93271-01/021; Седельный тягач КАМАЗ-44108-6910-24</t>
  </si>
  <si>
    <t>ИП Кривошапкин Петр Иванович</t>
  </si>
  <si>
    <t>Чурапчинский р-н, с.Харбала-1</t>
  </si>
  <si>
    <t xml:space="preserve">ОАО "Туймаада-Лизинг" №ТЛ13-000223 от 05.04.13 г. </t>
  </si>
  <si>
    <t>Косилка роторная КРН 2.1</t>
  </si>
  <si>
    <t>К(Ф)Х Сивцев Федот Егорович</t>
  </si>
  <si>
    <t>ОАО "Росагролизинг" №0124959 от 11.09.2012 г.</t>
  </si>
  <si>
    <t>ИП Калкутин Евгений Петрович</t>
  </si>
  <si>
    <t>Ленский р-н, с.Батамай</t>
  </si>
  <si>
    <t>Выращивание кормовых культур, заготовка растительных кормов</t>
  </si>
  <si>
    <t xml:space="preserve">ОАО "Туймаада-Лизинг" №ТЛ-12-001479 от 11.12.12 г. </t>
  </si>
  <si>
    <t>ИП Жегусов Спартак Тарасович</t>
  </si>
  <si>
    <t>Таттинский улус, с.Черкех</t>
  </si>
  <si>
    <t>Производство прочей мебели</t>
  </si>
  <si>
    <t xml:space="preserve">ОАО "Туймаада-Лизинг" №ТЛ12-000396 от 02.04.12 г. </t>
  </si>
  <si>
    <t>УАЗ 390945-330 (фермер)</t>
  </si>
  <si>
    <t>ИП Григорьев Сергей Аммосович</t>
  </si>
  <si>
    <t>Сунтарский улус, с.Элигяй</t>
  </si>
  <si>
    <t xml:space="preserve">ОАО "Туймаада-Лизинг" №ТЛ-13-000020 от 21.01.13 г. </t>
  </si>
  <si>
    <t>Протокол от 08.07.2013</t>
  </si>
  <si>
    <t>ООО Адгезия-металлоконструкции</t>
  </si>
  <si>
    <t>г. Якутск</t>
  </si>
  <si>
    <t>ИП Заболоцкая Мария Ивановна</t>
  </si>
  <si>
    <t>ООО СахаПрофикс</t>
  </si>
  <si>
    <t>ООО Северстрой</t>
  </si>
  <si>
    <t>ИП Родин Алексей Анатольевич</t>
  </si>
  <si>
    <t>ИП Алексеев Максим Борисович</t>
  </si>
  <si>
    <t>ИП Устинов Степан Прокопьевич</t>
  </si>
  <si>
    <t>ИП Васильев Вячеслав Валериевич</t>
  </si>
  <si>
    <t>ИП Акимов Иннокентий Иннокентьевич</t>
  </si>
  <si>
    <t>ИП Яковлев Петр Дмитриевич</t>
  </si>
  <si>
    <t>ИП Данилов Александр Никитич</t>
  </si>
  <si>
    <t>ИП Спиридонов Виталий Петрович</t>
  </si>
  <si>
    <t>Реестр заявителей субъектов малого и среднего предпринимательства на получение субсидии по мероприятию "Предоставление субсидий на поддержку экспортно ориентированных и действующих экспортеров - субъектов малого и среднего предпринимательства, производящих и реализующих товары (работы, услуги), предназначенные для экспорта" в рамках ГП "Развитие предпринимательства и туризма в Республике Саха (Якутия) на 2012-2016 годы"</t>
  </si>
  <si>
    <t>Реестр заявителей субъектов малого и среднего предпринимательства на получение субсидии по мероприятию «Субсидирование части затрат, понесенных  субъектами малого и среднего предпринимательства, занятыми в сфере бытового обслуживания населения в сельских населенных пунктах»</t>
  </si>
  <si>
    <t>Размер субсидии</t>
  </si>
  <si>
    <t>численность</t>
  </si>
  <si>
    <t>Итого предоставлено расходов на сумму (руб.)</t>
  </si>
  <si>
    <t>ИП Старостина Туяра Валерьевна</t>
  </si>
  <si>
    <t xml:space="preserve">Горный район, с. Бердигистях </t>
  </si>
  <si>
    <t xml:space="preserve">Ремонт бытовых изделий и предметов личного пользования, не вкл. в др.груп. </t>
  </si>
  <si>
    <t>модернизация оборудования</t>
  </si>
  <si>
    <t>за коммунальные услуги</t>
  </si>
  <si>
    <t>ИП Еремеева Саргылана Юрьевна</t>
  </si>
  <si>
    <t>Сунтарский р-н, с. Сунтар</t>
  </si>
  <si>
    <t>Полиграфическая деят-ть,нге вкл. в др. группировки</t>
  </si>
  <si>
    <t xml:space="preserve">ИП Стручкова Сардана Прокопьевна </t>
  </si>
  <si>
    <t>Горный улус,с. Бердигистях</t>
  </si>
  <si>
    <t xml:space="preserve">Производство верхней одежды </t>
  </si>
  <si>
    <t>аренда недв.имущества</t>
  </si>
  <si>
    <t>ИП Кравцов Владимир Викторович</t>
  </si>
  <si>
    <t>Сунтарский район, с. Сунтар</t>
  </si>
  <si>
    <t xml:space="preserve">Техническое обслуживание и ремонт автотранспортных средств </t>
  </si>
  <si>
    <t>ИП Пахомова Татьяна Егоровна</t>
  </si>
  <si>
    <t>Производство верхней одежды</t>
  </si>
  <si>
    <t>ИП Лю-Фа Светална Гриргорьевна</t>
  </si>
  <si>
    <t>Горный район, с. Бердигистях</t>
  </si>
  <si>
    <t xml:space="preserve"> Физкультурно-оздоровительная деятельность (услуги бани)</t>
  </si>
  <si>
    <t>ИП Дьячковский Георгий Васильевич</t>
  </si>
  <si>
    <t>Чурапчинский р-н, с. Чурапча</t>
  </si>
  <si>
    <t xml:space="preserve">Организация похорон и предоставление связанных с ними услуг, производство прочих строительных работ </t>
  </si>
  <si>
    <t>ИП Карсанаева Татьяна Николаевна</t>
  </si>
  <si>
    <t>Производство головных уборов</t>
  </si>
  <si>
    <t>ИП Винокурова Ирина Дмитриевна</t>
  </si>
  <si>
    <t>Горный р-н</t>
  </si>
  <si>
    <t>Предоставление услуг парикмахерскими и салонами красоты</t>
  </si>
  <si>
    <t>ИП Барашков Иннокентий Иванович</t>
  </si>
  <si>
    <t>Чурапчинский р-н, с.Чурапча</t>
  </si>
  <si>
    <t>Деятельность в области фотографии</t>
  </si>
  <si>
    <t>Сунтраский улус, с. Тойбохой</t>
  </si>
  <si>
    <t>ИП Назарова Анастасия Алексеевна</t>
  </si>
  <si>
    <t xml:space="preserve">Мегино-Кангаласский улус, с.Майя </t>
  </si>
  <si>
    <t>Брошюровочно-переплетная и отделочная деятельность, деятольность в области фотографии</t>
  </si>
  <si>
    <t>ИП Андросова Ирина Кирилловна</t>
  </si>
  <si>
    <t>Производсство головных уборов, производство одежды из кожи</t>
  </si>
  <si>
    <t>ИП Борисова Мария Михайловна</t>
  </si>
  <si>
    <t>Усть-Алданский улус, с. Борогонцы</t>
  </si>
  <si>
    <t>ИП Копырина Сайына Ивановна</t>
  </si>
  <si>
    <t>Усть-Алданский улус,с. Борогонцы</t>
  </si>
  <si>
    <t>ИП Павлова Солангы Амыр-ооловна</t>
  </si>
  <si>
    <t>ИП Новгородова Матрена Викторовна</t>
  </si>
  <si>
    <t>Усть-Алданский р-н, с. Борогонцы</t>
  </si>
  <si>
    <t>Деятельность в области фотографий, прочие виды издательской деятельности</t>
  </si>
  <si>
    <t>ИП Александрова Галина Васильевна</t>
  </si>
  <si>
    <t>Горный улус, с.Бердигистях</t>
  </si>
  <si>
    <t xml:space="preserve">ИП Труханская Татьяна Анатольевна </t>
  </si>
  <si>
    <t>Верхневилюйский улус, с.Верхневилюйск</t>
  </si>
  <si>
    <t>Деятельность в области фотографий</t>
  </si>
  <si>
    <t>ИП Ноговицын Егор Семенович</t>
  </si>
  <si>
    <t>Чурапчинский р-н, с. Усун-Кюель</t>
  </si>
  <si>
    <t>Техническое обслуживание и ремонт легковых автомобилей</t>
  </si>
  <si>
    <t>ИП Мохначевский Арьян Русланович</t>
  </si>
  <si>
    <t>20</t>
  </si>
  <si>
    <t>ООО "Илгэ Уус" Стручков Мичил Викторович</t>
  </si>
  <si>
    <t>ИП Андреева Пелагея Андреевна</t>
  </si>
  <si>
    <t>ИП Кононова Регина Спиридоновна</t>
  </si>
  <si>
    <t>ИП Осипов Иван Васильевич</t>
  </si>
  <si>
    <t>ИП Эверестов Гавриил Егорович</t>
  </si>
  <si>
    <t>Производство ювелирных изделий</t>
  </si>
  <si>
    <t>ИП Тимофеев Александр Прокопьевич</t>
  </si>
  <si>
    <t>ИП Назарова Светлана Николаевна</t>
  </si>
  <si>
    <t>ИП Иванов Юрий Николаевич</t>
  </si>
  <si>
    <t xml:space="preserve">ИП Слепцова Евдокия Прокопьевна </t>
  </si>
  <si>
    <t xml:space="preserve">Эвено-Бытантайский улус с.Батагай-Алыта </t>
  </si>
  <si>
    <t xml:space="preserve">Выделка и крашение меха </t>
  </si>
  <si>
    <t xml:space="preserve">ИП Ефимов Гавриил Михайлович </t>
  </si>
  <si>
    <t xml:space="preserve">Ремонт обуви и прочих изделий из кожи </t>
  </si>
  <si>
    <t xml:space="preserve">ИП Слепцова Наталья Прокопьевна </t>
  </si>
  <si>
    <t>Ремонт обуви и прочих изделий из кожи</t>
  </si>
  <si>
    <t xml:space="preserve">ИП Сидорова Саргылана Игнатьевна </t>
  </si>
  <si>
    <t>Анабарский улус с.Саскылах</t>
  </si>
  <si>
    <t>Предоставление различных видов услуг (баня)</t>
  </si>
  <si>
    <t>ИП Иванов Максим Валерьевич</t>
  </si>
  <si>
    <t>Сунтарский улус, с.Сунтар</t>
  </si>
  <si>
    <t>техническое обслуживание и ремонт офисных машин и вычислительной техники</t>
  </si>
  <si>
    <t>ИП Слепцова Сахаяна Егоровна</t>
  </si>
  <si>
    <t>Эвено-Батантайский Национальный улус, с. Батагай-Алыта</t>
  </si>
  <si>
    <t>организация похорон и предоставление связанных с ними услуг</t>
  </si>
  <si>
    <t>ИП Захарова Зоя Кимовна</t>
  </si>
  <si>
    <t xml:space="preserve">Чурапчинский улус,с. Чурапча </t>
  </si>
  <si>
    <t>предоставление услуг парикмахерскими и салонами красоты</t>
  </si>
  <si>
    <t>Момский улус, с.Хонцу</t>
  </si>
  <si>
    <t xml:space="preserve"> деятельночть в области фотографии</t>
  </si>
  <si>
    <t xml:space="preserve">за коммунальные услуги </t>
  </si>
  <si>
    <t>ООО "Аартык"</t>
  </si>
  <si>
    <t>Амгинсикй улус, с.Амга</t>
  </si>
  <si>
    <t>Производство верхней одежды из тканей для мужчин и мальчиков</t>
  </si>
  <si>
    <t>ИП Иванова Розалия Николаевна</t>
  </si>
  <si>
    <t>09,10,2013</t>
  </si>
  <si>
    <t>Лесозаготовки</t>
  </si>
  <si>
    <t>кол-во учредителей для Юр.лиц (в том числе для  ИП)</t>
  </si>
  <si>
    <t>заполняется, если имеются  работники</t>
  </si>
  <si>
    <t>планируемое кол-во раб.мест после получения субсидии</t>
  </si>
  <si>
    <t>кол-во сохраненных мест</t>
  </si>
  <si>
    <t>Кол-во созданных рабочих мест</t>
  </si>
  <si>
    <t>из них безработных</t>
  </si>
  <si>
    <t xml:space="preserve">кол-во учредителей </t>
  </si>
  <si>
    <t>мужчин</t>
  </si>
  <si>
    <t>женщин</t>
  </si>
  <si>
    <t xml:space="preserve">женщины, воспит-е детей до 3 лет </t>
  </si>
  <si>
    <t>дети-инвалиды</t>
  </si>
  <si>
    <t>ИП или юр.лица - инвалиды</t>
  </si>
  <si>
    <t>многодетная семья (3 и более детей)</t>
  </si>
  <si>
    <t>выпускники образ .учрежд-ий</t>
  </si>
  <si>
    <t>бывшие военнослуж.</t>
  </si>
  <si>
    <t>кол-во работников</t>
  </si>
  <si>
    <t xml:space="preserve">женщины, воспит. детей до 3 лет </t>
  </si>
  <si>
    <t>работники-инвалиды</t>
  </si>
  <si>
    <t>имеющие детей инвалидов</t>
  </si>
  <si>
    <t>многодетная семья (3 иболее детей)</t>
  </si>
  <si>
    <t>ко-во раб-ов нанятых ч/з центр занятости</t>
  </si>
  <si>
    <t>ООО</t>
  </si>
  <si>
    <t>ИП</t>
  </si>
  <si>
    <t>Краткое содержание вида деятельности</t>
  </si>
  <si>
    <t>год рождения</t>
  </si>
  <si>
    <t>пол</t>
  </si>
  <si>
    <t>м</t>
  </si>
  <si>
    <t>ж</t>
  </si>
  <si>
    <t>СХПЖК</t>
  </si>
  <si>
    <t>К(Ф)Х</t>
  </si>
  <si>
    <t>СХПКРО</t>
  </si>
  <si>
    <t>Растениеводство, Выращивание кормовых культур, заготовка растительных кормов</t>
  </si>
  <si>
    <t>Предмет договора (Целевое назначение)</t>
  </si>
  <si>
    <t>п/п</t>
  </si>
  <si>
    <t>Целевое назначение</t>
  </si>
  <si>
    <t>Год регистрации</t>
  </si>
  <si>
    <t>Пол</t>
  </si>
  <si>
    <t>Год рождения</t>
  </si>
  <si>
    <t>Размер поддержки</t>
  </si>
  <si>
    <t>ОГРН</t>
  </si>
  <si>
    <t>Нанятые через центр занятости</t>
  </si>
  <si>
    <t>Производство ювелирных изделий в якутском стиле</t>
  </si>
  <si>
    <t>Участие в международной ювелирной выставке Ару-Алматы</t>
  </si>
  <si>
    <t>Пошив эксклюзивной одежды, модельер-дизайнер</t>
  </si>
  <si>
    <t xml:space="preserve"> Каркасно-панельные конструкции по технологии легких стальных тонкостенных конструкций</t>
  </si>
  <si>
    <t>Участие в строительной выставке Seoul Build в Южной Корее</t>
  </si>
  <si>
    <t>ООО Соболек</t>
  </si>
  <si>
    <t>Пошив меховой одежды, шубы, унты, шапки, сувениры</t>
  </si>
  <si>
    <t>Участие в выставке "ТурЭкспоСервис"</t>
  </si>
  <si>
    <t>Участие в выставке "8 марта"</t>
  </si>
  <si>
    <t>Сухие строительные смеси</t>
  </si>
  <si>
    <t>Участие в выставке "Стройиндустрия Севера"</t>
  </si>
  <si>
    <t>Строительство домов под ключ, монтаж арочных зданий, прокладка турбопроводов, ремонтные работы</t>
  </si>
  <si>
    <t>ИП Никитин Дьулустан Семенович</t>
  </si>
  <si>
    <t>Чурапчинский р-н, с Чурапча</t>
  </si>
  <si>
    <t>Ремонт бытовых изделий и предметов личного пользования, не вкл. в др. группы</t>
  </si>
  <si>
    <t>ИП Колодезников Прокопий Михайлович</t>
  </si>
  <si>
    <t xml:space="preserve">Усть-Алданский р-н, с. Борогонцы </t>
  </si>
  <si>
    <t>Ремонт часов и ювелирных изделий</t>
  </si>
  <si>
    <t>ИП Гоголев Александр Яковлевич</t>
  </si>
  <si>
    <t>ИП Неустроев Сергей Витальевич</t>
  </si>
  <si>
    <t>Чурапчинский улус, с. Чурапча</t>
  </si>
  <si>
    <t>Предоставление прочих видов услуг по тех. обслуживанию автотранспортных средств</t>
  </si>
  <si>
    <t>ООО "Баай хочо -2010" Эверстова Сардана Игнатьевна</t>
  </si>
  <si>
    <t>Намский улус, с. Намцы</t>
  </si>
  <si>
    <t>Физкультурно-оздоровительная деят-ть (услуги бани и прачечной)</t>
  </si>
  <si>
    <t xml:space="preserve">ИП Саввинова Зинаида Андреевна </t>
  </si>
  <si>
    <t>Сунтарский улус, с. Кутана</t>
  </si>
  <si>
    <t>Производство одежды,аксессуаров и прочиз изделий из меха,кроме головных уборов</t>
  </si>
  <si>
    <t xml:space="preserve">ИП Устинова Виктория Семеновна </t>
  </si>
  <si>
    <t xml:space="preserve">Амгинский улус, с. Амга </t>
  </si>
  <si>
    <t>ИП Семенов Олег Олегович</t>
  </si>
  <si>
    <t>Амгинский улус, с. Амга ул. Серегляхская 3</t>
  </si>
  <si>
    <t xml:space="preserve">ИП Иванова Зинаида Афанасьевна </t>
  </si>
  <si>
    <t>Производство одежды из текстильных материалов и аксессуаров одежды</t>
  </si>
  <si>
    <t>ИП Петрова Надежда Николаевна</t>
  </si>
  <si>
    <t>Верхневилюйский р-н, с.Кентик</t>
  </si>
  <si>
    <t>ООО "Спектр" Павлов Гаврил Михайлович</t>
  </si>
  <si>
    <t xml:space="preserve">Полиграфическая деятельность,не вкл. в др. группы, </t>
  </si>
  <si>
    <t>ИП Спиридонова Надежда Ивановна</t>
  </si>
  <si>
    <t>Верхнеколымский р-н    п.Зырянка</t>
  </si>
  <si>
    <t xml:space="preserve">ИП Готовцева Надежда Александровна </t>
  </si>
  <si>
    <t>Сунтарский улус, с. Эльгяй</t>
  </si>
  <si>
    <t xml:space="preserve">Предоставление услуг парикмахерскими и салонами красоты </t>
  </si>
  <si>
    <t>ООО БОН "Урай"  Давыдова Мария Васильевна</t>
  </si>
  <si>
    <t>г. Нюрба</t>
  </si>
  <si>
    <t>Ремонт обуви и прочих изделий из кожи (</t>
  </si>
  <si>
    <t>Производство мяса и мясопродуктов</t>
  </si>
  <si>
    <t>Таттинский улус, с.Ытык-Кюель</t>
  </si>
  <si>
    <t>Деятельность автомобильного грузового транспорта</t>
  </si>
  <si>
    <t xml:space="preserve">Деятельность автомобильного грузового транспорта </t>
  </si>
  <si>
    <t>ИП Кайдалов Николай Спартакович</t>
  </si>
  <si>
    <t>Амгинский улус, с. Амга</t>
  </si>
  <si>
    <t>Организация комплексного туристического обслуживания</t>
  </si>
  <si>
    <t>ООО "Омолой" Иванов Семен Феорович</t>
  </si>
  <si>
    <t>Усть-Янский улус, пгт.Депутатский</t>
  </si>
  <si>
    <t>Верхневилюйский улус с. Верхневилюйск</t>
  </si>
  <si>
    <t xml:space="preserve">Реестр заявителей субъектов малого и среднего предпринимательства на получение субсидии по мероприятию «Предоставление субсидий субъектам малого предпринимательства  на технологическое присоединение к объектам электросетевого хозяйства»
</t>
  </si>
  <si>
    <t>Размер субсидии, руб. (50%)</t>
  </si>
  <si>
    <t>ИП Бурнашов Вячеслав Васильевич</t>
  </si>
  <si>
    <t>Кобяйский улус, п.Батамайя</t>
  </si>
  <si>
    <t>Производство хлеба, хлебобулочных изделий</t>
  </si>
  <si>
    <t>1951 г.</t>
  </si>
  <si>
    <t>Увеличение мощности для работы обуродования по  производству хлеба, хлебобулочных изделий</t>
  </si>
  <si>
    <t>ИП Заравняев Николай Николаевич</t>
  </si>
  <si>
    <t>Горный улус,с .Кептин</t>
  </si>
  <si>
    <t>1990 г.</t>
  </si>
  <si>
    <t>Увеличение мощности для работы минипекарни</t>
  </si>
  <si>
    <t>ИП Карпова Светлана Михайловна (СХЖК "Бор")</t>
  </si>
  <si>
    <t>Горный улус, с.Дикимдя</t>
  </si>
  <si>
    <t>Предоставление услуг в области животноводства, кроме ветеринарных услуг</t>
  </si>
  <si>
    <t>1975 г.</t>
  </si>
  <si>
    <t>Тех.присоедение летника на участке по адресу Горный улус, Мытахский наслег, участок Тупсакы (общ площадт 10 000 кв.м.), срок аренды 49 лет</t>
  </si>
  <si>
    <t>ИП Петрова Марианна Николаевна</t>
  </si>
  <si>
    <t>г.Якутск</t>
  </si>
  <si>
    <t xml:space="preserve">Производство пластмассовых изделий, используемых в строительстве. </t>
  </si>
  <si>
    <t>1977 г.</t>
  </si>
  <si>
    <t>Тех.присоедение цеха по производству ПВХ изделий, по адресу г.Якутск, пер.Базовый 3/4 (док-ты на разрешение к тех присоединению предоставлены)</t>
  </si>
  <si>
    <t>Реестр заявителей субъектов малого и среднего предпринимательства на получение субсидии по мероприятию «Предоставление субсидии субъектам
малого и среднего предпринимательства на организацию групп дневного времяпрепровождения детей дошкольного возраста и иных подобных
им видов деятельности по уходу и присмотру за детьми"</t>
  </si>
  <si>
    <t>Группа дневного времяпрепровождения детей</t>
  </si>
  <si>
    <t>ИП Александрова Маргарита Афанасьевна</t>
  </si>
  <si>
    <t>Предоставление социальных услуг без обеспечения проживания</t>
  </si>
  <si>
    <t>Вилюйский улус, г. Вилюйск</t>
  </si>
  <si>
    <t>Сунтарский улус, с. Сарданга</t>
  </si>
  <si>
    <t>Мероприятие</t>
  </si>
  <si>
    <t>Намский улус, с.Кысыл-Сыр</t>
  </si>
  <si>
    <t>Животноводство</t>
  </si>
  <si>
    <t>Разведение крупного рогатого скота</t>
  </si>
  <si>
    <t>Разведение лошадей, ослов, мулов и лошаков</t>
  </si>
  <si>
    <t xml:space="preserve">Разведение крупного рогатого скота </t>
  </si>
  <si>
    <t>Организационно-правовая форма</t>
  </si>
  <si>
    <t>Классификация ОКВЭД</t>
  </si>
  <si>
    <t>Раздел A. Сельское хозяйство, охота и лесное хозяйство</t>
  </si>
  <si>
    <t>Подраздел</t>
  </si>
  <si>
    <t>Производство кожи, изделий из кожи и производство обуви</t>
  </si>
  <si>
    <t>Раздел D. Обрабатывающие производства</t>
  </si>
  <si>
    <t>Производство пищевых напитков, включая напитки и табака</t>
  </si>
  <si>
    <t>Раздел O.  Предоставление прочих коммунальных, социальных и персональных услуг</t>
  </si>
  <si>
    <t xml:space="preserve"> Производство прочих неметаллических минеральных продуктов</t>
  </si>
  <si>
    <t>Прочие производства</t>
  </si>
  <si>
    <t>Подраздел DE.  Целлюлозно-бумажное производство; издательская и полиграфическая деятельность</t>
  </si>
  <si>
    <t>Классификация</t>
  </si>
  <si>
    <t>Сельскохозяйственная техника</t>
  </si>
  <si>
    <t>Автомашина</t>
  </si>
  <si>
    <t>Производственное оборудование</t>
  </si>
  <si>
    <t>Спецтехника</t>
  </si>
  <si>
    <t>производство</t>
  </si>
  <si>
    <t>услуги</t>
  </si>
  <si>
    <t>Металлургическое производство и производство готовых металлических изделий</t>
  </si>
  <si>
    <t xml:space="preserve"> Текстильное и швейное производство</t>
  </si>
  <si>
    <t>Раздел F.  Строительство</t>
  </si>
  <si>
    <t>Производство прочих неметаллических минеральных продуктов</t>
  </si>
  <si>
    <t>Раздел I.  Транспорт и связь</t>
  </si>
  <si>
    <t xml:space="preserve"> Обработка древесины и производство изделий из дерева</t>
  </si>
  <si>
    <t>Текстильное и швейное производство</t>
  </si>
  <si>
    <t>Заработная плата</t>
  </si>
  <si>
    <t>Деятельность в области радиовещания и телевидения</t>
  </si>
  <si>
    <t>Производство хлеба и мучных кондитерских изделий недлительного хранения</t>
  </si>
  <si>
    <t>Приобретение оборудования</t>
  </si>
  <si>
    <t>Разведение лошадей,ослов,мулов и лошаков</t>
  </si>
  <si>
    <t>Верхневилюйский улус, с. Верхневилюйск</t>
  </si>
  <si>
    <t xml:space="preserve">Производство хлеба и мучных кондитерских изделий </t>
  </si>
  <si>
    <t>ИП Никифорова Матрена Владимировна</t>
  </si>
  <si>
    <t>Хангаласский улус, с.Ой</t>
  </si>
  <si>
    <t>арендная плата за недвижимое имущество</t>
  </si>
  <si>
    <t xml:space="preserve">ИП Нерлова Валентина Петровна </t>
  </si>
  <si>
    <t>Амгинский улус, с . Чакыр 2-й, ул. Лягинская 40</t>
  </si>
  <si>
    <t>ООО "Заря" Яковлев Игнат Романович</t>
  </si>
  <si>
    <t xml:space="preserve"> Стирка, химическая чистка и окрашивание текстительных и меховых изделий. физкультурно-оздоровительная деят-сть  (услуги бани)</t>
  </si>
  <si>
    <t xml:space="preserve"> коммунальные услуги</t>
  </si>
  <si>
    <t xml:space="preserve">ИП Ноева Варвара Михайловна </t>
  </si>
  <si>
    <t>Чурапчинский улус с. Чепара</t>
  </si>
  <si>
    <t xml:space="preserve">Организация похорон и предоставление связанных с ними услуг, техническое обслуживание и ремонт автотранспортных средств </t>
  </si>
  <si>
    <t xml:space="preserve">ИП Иванова Сардана Гаврильевна </t>
  </si>
  <si>
    <t>Мегино-Кангаласский улус, с.Майя</t>
  </si>
  <si>
    <t>Целевое назначение расходов</t>
  </si>
  <si>
    <t>Село</t>
  </si>
  <si>
    <t>село</t>
  </si>
  <si>
    <t>Участие в выставке</t>
  </si>
  <si>
    <t>Участие в ювелирных выставках(Junwex, Экспо Ювелир, Ленэкспо)</t>
  </si>
  <si>
    <t>Предоставление туристических услуг</t>
  </si>
  <si>
    <t>Приобретение снегохода</t>
  </si>
  <si>
    <t>Производство керамических изделий</t>
  </si>
  <si>
    <t xml:space="preserve">Приобретение оборудования, сырья </t>
  </si>
  <si>
    <t>Производство изделий из дерева</t>
  </si>
  <si>
    <t>Приобретение инструменто, расходных материалов</t>
  </si>
  <si>
    <t>Приобретение оборудования, расходных материалов</t>
  </si>
  <si>
    <t>Изготовление ножей, украшений в национальном стиле</t>
  </si>
  <si>
    <t>Оплата труда наемных работников</t>
  </si>
  <si>
    <t>Производство обуви из кожи и меха</t>
  </si>
  <si>
    <t>Сырье, расходные материалы</t>
  </si>
  <si>
    <t>Производство якутских ножей</t>
  </si>
  <si>
    <t>Оборудование, инструменты</t>
  </si>
  <si>
    <t>Пошив национальной одежды и аксессуаров</t>
  </si>
  <si>
    <t>Прооизводство якутских ножей</t>
  </si>
  <si>
    <t>Сырье, расходные материалы, оборудование</t>
  </si>
  <si>
    <t>Изделия из конского волоса</t>
  </si>
  <si>
    <t>Сырье</t>
  </si>
  <si>
    <t>Производство изделий из конского волоса, дерева, кожи.</t>
  </si>
  <si>
    <t>Приобретение оборудования, сырья (конский волос)</t>
  </si>
  <si>
    <t>Берестяные изделия</t>
  </si>
  <si>
    <t>Аренда, расходные материалы, сырье</t>
  </si>
  <si>
    <t>Производство и реализация национальных ювелирных изделий</t>
  </si>
  <si>
    <t xml:space="preserve">Производство панно, изделий для декора, кукол </t>
  </si>
  <si>
    <t>Расходные материалы, инструменты</t>
  </si>
  <si>
    <t>НХП</t>
  </si>
  <si>
    <t>Реестр получателей господдержки по мероприятию "Возмещение затрат на В-Я"</t>
  </si>
  <si>
    <t>№   Протокола</t>
  </si>
  <si>
    <t>Наименование СМСП</t>
  </si>
  <si>
    <t>Вид деятельности СМСП</t>
  </si>
  <si>
    <t>Классификация вида деятельности</t>
  </si>
  <si>
    <t>2002</t>
  </si>
  <si>
    <t>2004</t>
  </si>
  <si>
    <t>2005</t>
  </si>
  <si>
    <t>.2010</t>
  </si>
  <si>
    <t>2012</t>
  </si>
  <si>
    <t>Олекминский район, с. Токко</t>
  </si>
  <si>
    <t xml:space="preserve"> Амгинский улус, с. Болугур</t>
  </si>
  <si>
    <t xml:space="preserve"> Нюрбинский улус, с. Хатынг-Сысы</t>
  </si>
  <si>
    <t xml:space="preserve"> Хангаласский улус  г. Покровск</t>
  </si>
  <si>
    <t xml:space="preserve"> Мегино-Кангаласский улус, с. Балыкьах</t>
  </si>
  <si>
    <t>Чурапчинский улус, с. Харбала-1</t>
  </si>
  <si>
    <t xml:space="preserve">ИП Протопопов Андрей Андреевич </t>
  </si>
  <si>
    <t>ИП Березкина Тамара Ивановна</t>
  </si>
  <si>
    <t xml:space="preserve">ИП Рожина Мария Иннокентьевна </t>
  </si>
  <si>
    <t>ИП Новгородов Иннокентий Николаевич</t>
  </si>
  <si>
    <t>ИП Ершова Евгения Борисовна</t>
  </si>
  <si>
    <t xml:space="preserve">ИП Окоемова Евдокия Михайловна  </t>
  </si>
  <si>
    <t>ИП Федорова Лидия Филипповна</t>
  </si>
  <si>
    <t>ИП Константинова Екатерина Егоровна</t>
  </si>
  <si>
    <t>ИП Гаврильева Сардана Владимировна</t>
  </si>
  <si>
    <t>ИП Бессонова Наталья Прокопьевна</t>
  </si>
  <si>
    <t>ИП Слепцов Альберт Анатольевич</t>
  </si>
  <si>
    <t>ИП Борисова Оксана Николаевна</t>
  </si>
  <si>
    <t xml:space="preserve">Мегино-Кангаласский улус, с. Балыктах, </t>
  </si>
  <si>
    <t>Деятельность в области фотографии,  полиграфическая деятельность и предоставление услуг в этой области</t>
  </si>
  <si>
    <t>Намский улус с.Намцы</t>
  </si>
  <si>
    <t>Производство нательного белья из тканей</t>
  </si>
  <si>
    <t>Техническое обслуживание и ремонт автотранспортных средств</t>
  </si>
  <si>
    <t>производство мебели</t>
  </si>
  <si>
    <t>Деятельность в области фотографии, Брошюровочно-переплетная и отделочная деятельность</t>
  </si>
  <si>
    <t>Производство  одежды из текстильных материалов и аксессуаров одежды</t>
  </si>
  <si>
    <t>строительство  зданий и сооружений</t>
  </si>
  <si>
    <t>Сунтарский улус, с.Устье</t>
  </si>
  <si>
    <t>Усть-Алданский улус с.Чаранг</t>
  </si>
  <si>
    <t>Эвено-Бытантайский улус, с. Батагай-Алыта</t>
  </si>
  <si>
    <t>Чурапчинский улус. С.Чурапча</t>
  </si>
  <si>
    <t>ФБ</t>
  </si>
  <si>
    <t>ИП Трапезникова Любоввь Михайловвна</t>
  </si>
  <si>
    <t>ИП Григорьева Зоя Михайловна</t>
  </si>
  <si>
    <t>ИП Куприянова Туяра Альбертовна</t>
  </si>
  <si>
    <t>ИП Саввичева Тамара Михайловна</t>
  </si>
  <si>
    <t>Хангаласский улус , с. Ой</t>
  </si>
  <si>
    <t>г.Ленск</t>
  </si>
  <si>
    <t xml:space="preserve"> Центр творчества и развития "Островвок" по уходу и присмотру за детьми г.Якутск, ул.Курашова,27, общ.площадь 140 кв.м. Предоставлен акт проверки МЧС России по РС(Я) от 22.02.2013 - нарушений не выявлено, в прошлом году предоставила экспертное заключение от 5.05.2012 о соответствии требованиям СанПиН</t>
  </si>
  <si>
    <t>Организация частного детского сада "Мичийээнэ" в с.Ой, ул. Ленина,84. 1-ый жилой дом, общ.площадь 98.4 м2 (приобрела в собственность), ведет отсыпку под строительство котельной. Планирует группу для детей 3-4 лет на 25 мест. Создание 4 раб.мест. Григорьева З.М. имеет пед.стаж дош-го образ-ия 40 лет.</t>
  </si>
  <si>
    <t>Организация детского сада "Петушок", с.Верхневилюйск, ул.Н.Якутского 19, общ.площадь 77 кв.м., 1-этажное жил/пом (помещение и зем участко в собственности ИП) Посещает 12 детей в возрасте от 1,5 до 3 лет.</t>
  </si>
  <si>
    <t>Частный детский сад "Ералаш" в г.Ленск, ул.Пролетарская, д.37, 1-ый жилой дом, общ.площадь 115,2 кв.м. (в собственности у ИП). Посещает 25 детей в возрасте от 1,8-2,5 лет. Получено экспертное заключение от 01.10.2013 г. о соответствии СанПиН 2.4.1.3049-13, предоставлен акт проверки Управления надзорной деят-сти ГУ МЧС России по РС(Я) от 11.10.2013 о выполнении в полном объеме предписания.</t>
  </si>
  <si>
    <t>Сколько траншей</t>
  </si>
  <si>
    <t>1,2 транш</t>
  </si>
  <si>
    <t>3 транш</t>
  </si>
  <si>
    <t>РБ/ФБ</t>
  </si>
  <si>
    <t>РБ</t>
  </si>
  <si>
    <t>ФБ/РБ</t>
  </si>
  <si>
    <t xml:space="preserve">ООО "МедЭкспресс-С" </t>
  </si>
  <si>
    <t>ООО "Тандем" Санду Кристина Григорьевна</t>
  </si>
  <si>
    <t>ООО МК  "Аврора"  Яковлева Светлана Яновна</t>
  </si>
  <si>
    <t xml:space="preserve">ИП Трапезникова Любовь Михайловна </t>
  </si>
  <si>
    <t>ИП Тарасова Виктория Семеновна</t>
  </si>
  <si>
    <t xml:space="preserve">ИП Неустроев Гавриил Гаврильевич </t>
  </si>
  <si>
    <t xml:space="preserve">ИП Клюева Гузалия Фаязовна </t>
  </si>
  <si>
    <t xml:space="preserve">ИП Пауль Снежана Юрьевна </t>
  </si>
  <si>
    <t xml:space="preserve">ИП Романова Лилия Васильевна </t>
  </si>
  <si>
    <t xml:space="preserve">ИП Сивцева Людмила Романовна  </t>
  </si>
  <si>
    <t>г.Алдан</t>
  </si>
  <si>
    <t>г. Мирный</t>
  </si>
  <si>
    <t>Вилюйский улус г.Вилюйск</t>
  </si>
  <si>
    <t xml:space="preserve">г.Якутск </t>
  </si>
  <si>
    <t>Деятельность в области здравоохранения</t>
  </si>
  <si>
    <t>Деятельность спортивных объектов</t>
  </si>
  <si>
    <t>Врачебная практика</t>
  </si>
  <si>
    <t>Прочая деятельность  в  области спорта</t>
  </si>
  <si>
    <t xml:space="preserve">Издание газет </t>
  </si>
  <si>
    <t xml:space="preserve">Дошкольное и начальное общее образование, предоставление социальных услуг без обеспечения проживания </t>
  </si>
  <si>
    <t xml:space="preserve">Врачебная практика </t>
  </si>
  <si>
    <t>ЗАО "Металлком" Иванов Николай Владимирович</t>
  </si>
  <si>
    <t>ООО "Агроторг" Забровский Максим Дмитриевич</t>
  </si>
  <si>
    <t>КФХ  ИП Саввинов Прокопий Прокопьевич</t>
  </si>
  <si>
    <t>ЗАО</t>
  </si>
  <si>
    <t>КФХ</t>
  </si>
  <si>
    <t>Мегино-Кангаласский улус с. Майя ул.Манчаары 4</t>
  </si>
  <si>
    <t>Кобяйский улус, с.Багадя, ул.Егорова,12</t>
  </si>
  <si>
    <t>Производство легких металлических конструкций, сэндвич- панелей</t>
  </si>
  <si>
    <t>Сдача в наем собственного недвижимого имущества</t>
  </si>
  <si>
    <t xml:space="preserve">Разведение лошадей </t>
  </si>
  <si>
    <t>1968г</t>
  </si>
  <si>
    <t>1970г</t>
  </si>
  <si>
    <t>1960г</t>
  </si>
  <si>
    <t>ООО "Северстрой" Цыпандин Владимир Николаевич</t>
  </si>
  <si>
    <t xml:space="preserve">ИП Иванов Андрей Федорович </t>
  </si>
  <si>
    <t>ИП Егоров Лука Митрофанович</t>
  </si>
  <si>
    <t>ИП Яковлев Владимир Иннокентьевич</t>
  </si>
  <si>
    <t>ИП Марков Федор Иванович</t>
  </si>
  <si>
    <t>ИП Данилов Александр Дмитриевич</t>
  </si>
  <si>
    <t>Кобяйский улус, с. Мастах</t>
  </si>
  <si>
    <t>Призводство ювелирных изделий</t>
  </si>
  <si>
    <t>Производство ювелирных изделий из недрагоценных металлов</t>
  </si>
  <si>
    <t>Деятельность в области создания произведений  искусства</t>
  </si>
  <si>
    <t>Производство ножевых изделий и столовых приборов</t>
  </si>
  <si>
    <t>Участие в республиканских выстаках мастеров</t>
  </si>
  <si>
    <t>Участие в выставке JUNWEX</t>
  </si>
  <si>
    <t>Участие в выставках ледовых скульптур в Канаде</t>
  </si>
  <si>
    <t xml:space="preserve">Участие в выставке JUNWEX и республиканских выставках </t>
  </si>
  <si>
    <t>Участие  в фестивале кузнецов "Кузюки. Город мастеров"</t>
  </si>
  <si>
    <t>ООО " Чороон 21 век"</t>
  </si>
  <si>
    <t>ИП Протопопова Наталья Аркадьевна</t>
  </si>
  <si>
    <t>ИП Федотова Сахаяна Николаевна</t>
  </si>
  <si>
    <t>ИП Баишева Светлана Николаевна</t>
  </si>
  <si>
    <t>ИП Прокопьев Анатолий Анатольевич</t>
  </si>
  <si>
    <t>ИП Олесов Егор Петрович</t>
  </si>
  <si>
    <t>ИП Родионова Евгения Ивановна</t>
  </si>
  <si>
    <t>ИП Емельянова Вилюяна Спиридоновна</t>
  </si>
  <si>
    <t>ИП Никанорова Марфа Николаевна</t>
  </si>
  <si>
    <t>ИП Балицкий Станислав Станиславович</t>
  </si>
  <si>
    <t>ИП Потапов Николай Ильич</t>
  </si>
  <si>
    <t>ИП Горохова Алена Степановна</t>
  </si>
  <si>
    <t>ИП Александров Ньургун Петрович</t>
  </si>
  <si>
    <t>ИП Егоров Ариан Валерьевич</t>
  </si>
  <si>
    <t>ИП Атласов Николай Васильевич</t>
  </si>
  <si>
    <t>ИП Атласова Валентина Иннокентьевна</t>
  </si>
  <si>
    <t>ИП Таркаев Анатолий Саввич</t>
  </si>
  <si>
    <t>ИП Борисова Марфа Николаевна</t>
  </si>
  <si>
    <t>Усть-Алданский район, с. Арылах</t>
  </si>
  <si>
    <t>Амгинский улус, с. Болугур</t>
  </si>
  <si>
    <t>Таттинский улус, с.Ытык-кюэл</t>
  </si>
  <si>
    <t>Хангаласский улус, с. Октемцы</t>
  </si>
  <si>
    <t>Намский улус, с. Харыялах</t>
  </si>
  <si>
    <t>Хангаласский улус, с. Тит - Ары</t>
  </si>
  <si>
    <t>Якутск</t>
  </si>
  <si>
    <t>Эвено-бытантайский район, с. Батагай Алыта</t>
  </si>
  <si>
    <t>Хангаласский улус, с. Тит-Эбэ</t>
  </si>
  <si>
    <t>Олекминский улус, с. 2й Нерюктянинск</t>
  </si>
  <si>
    <t>Мегино Кангаласский, с. Сото</t>
  </si>
  <si>
    <t>Верхневилюйский улус, с. Кентик</t>
  </si>
  <si>
    <t>Производство прочих изделий, не включенных в другие группировки</t>
  </si>
  <si>
    <t>Производство прочих изделий из стекла, не включенных в другие группировки</t>
  </si>
  <si>
    <t>Производство прочих изделий из дерева</t>
  </si>
  <si>
    <t>Производство прочей одежды и аксессуаров</t>
  </si>
  <si>
    <t>Предоставление туристических экскурсионных услуг</t>
  </si>
  <si>
    <t>Деятельность в создании произведений искусства</t>
  </si>
  <si>
    <t>Производство ножевых изделий, стловых приборов, инструментов, замочных и скобян. изд.</t>
  </si>
  <si>
    <t>Производство прочих изделий из бумаги и картона</t>
  </si>
  <si>
    <t>Производство ножевых изделий и столовых приборов. Производство ювелирных изделий</t>
  </si>
  <si>
    <t>Производство прочих текстильных изделий, не включенных в другие группировки</t>
  </si>
  <si>
    <t>Производство дер. статуэток, украш., мозаики и инкруст. дер., шкат., футл. для изл.</t>
  </si>
  <si>
    <t xml:space="preserve">Производство ювелирных изделий </t>
  </si>
  <si>
    <t>Деятельность гостиниц с ресторанами</t>
  </si>
  <si>
    <t>Деятельность музеев и охрана исторических мест и зданий</t>
  </si>
  <si>
    <t>Расходные материалы, сырье, инструменты</t>
  </si>
  <si>
    <t>Строительные материалы</t>
  </si>
  <si>
    <t>Квадроцикл</t>
  </si>
  <si>
    <t>Договор стройподряда</t>
  </si>
  <si>
    <t>Мотор лодочный</t>
  </si>
  <si>
    <t>Печь муфельная, расходные материалы</t>
  </si>
  <si>
    <t>Молот пневматический</t>
  </si>
  <si>
    <t>Аренда, инструменты</t>
  </si>
  <si>
    <t>Расходные материалы, инструменты, сырье</t>
  </si>
  <si>
    <t>Оборудование</t>
  </si>
  <si>
    <t>Аренда</t>
  </si>
  <si>
    <t>Оборудование, строительные материалы</t>
  </si>
  <si>
    <t>туризм</t>
  </si>
  <si>
    <t>ООО "Адгезия" Охлопков Михаил Филиппович</t>
  </si>
  <si>
    <t>Строительство зданий и сооружений</t>
  </si>
  <si>
    <t xml:space="preserve">Горный район, с. Бердигэстях </t>
  </si>
  <si>
    <t xml:space="preserve">ООО "Чурапча" Смирников Григорий Викторович </t>
  </si>
  <si>
    <t xml:space="preserve">ООО "Сунтаравтодор" Тен Дмитрий Дмитриевич  </t>
  </si>
  <si>
    <t>ООО "Хатан" Сивцев Владимир Дмитриевич</t>
  </si>
  <si>
    <t xml:space="preserve">ИП Григорьев Алексей Степанович </t>
  </si>
  <si>
    <t xml:space="preserve">ООО "Кулар" Барабанский Александр Васильевич  </t>
  </si>
  <si>
    <t xml:space="preserve">СХПК "Дохсун" Кычкин Петр Григорьевич </t>
  </si>
  <si>
    <t>К(Ф)Х Попова Александра Петровна</t>
  </si>
  <si>
    <t xml:space="preserve">ИП Егоров Игорь Лазаревич </t>
  </si>
  <si>
    <t xml:space="preserve"> ООО "Тиитстрой" Потапов Алексей  Алексеевич</t>
  </si>
  <si>
    <t xml:space="preserve">ИП К(Ф)Х Охлопков Кирилл Егорович </t>
  </si>
  <si>
    <t>ИП Макаров Семен Семенович</t>
  </si>
  <si>
    <t xml:space="preserve">ИП Захаров Гаврил Прокопьевич </t>
  </si>
  <si>
    <t xml:space="preserve">ИП Ефимов Нюргун Николаевич </t>
  </si>
  <si>
    <t xml:space="preserve">ИП Осипов Сергей Дмитриевич </t>
  </si>
  <si>
    <t xml:space="preserve">ИП К(Ф)Х Корякина Парасковья Петровна </t>
  </si>
  <si>
    <t>ИП ГК(Ф) Х Федорова Саргылана Николаевна</t>
  </si>
  <si>
    <t>ИП Дьячковский Николай Николаевич</t>
  </si>
  <si>
    <t xml:space="preserve">ООО "Энерго-Ресурс" Сергеев Дмитрий Романович </t>
  </si>
  <si>
    <t xml:space="preserve">ООО "АМК-Строймонтаж" Терентьев Геннадий Николаевич </t>
  </si>
  <si>
    <t xml:space="preserve">ИП Кузьмина Марина Геннадьевна </t>
  </si>
  <si>
    <t xml:space="preserve">ООО "Адгезия-металлоконструкция" Сивцев Егор Яковлевич  </t>
  </si>
  <si>
    <t xml:space="preserve">Федоров Николай Митрофанович   </t>
  </si>
  <si>
    <t>ИП Бочкарев Степан Прокопьевич</t>
  </si>
  <si>
    <t xml:space="preserve">ИП Румянцев Сергей Иванович </t>
  </si>
  <si>
    <t xml:space="preserve">ИП Горохова Анна Аэроплановна </t>
  </si>
  <si>
    <t xml:space="preserve">ИП Кырбасова Анастасия Васильевна </t>
  </si>
  <si>
    <t>К(Ф)Х Попова Галина Митрофановна</t>
  </si>
  <si>
    <t xml:space="preserve">ИП Васильев Семен Иванович </t>
  </si>
  <si>
    <t xml:space="preserve">ИП Апросимова Екатерина Николаевна </t>
  </si>
  <si>
    <t xml:space="preserve">ГКФХ Большаков Руслан Егорович </t>
  </si>
  <si>
    <t>ООО "РемСтройКапитал" Бруйло Антон Николаевич</t>
  </si>
  <si>
    <t xml:space="preserve">ИП Петухов Михаил Владимирович </t>
  </si>
  <si>
    <t xml:space="preserve">ООО "Саха-Профикс"  Афанасьев Юрий Афанасьевич </t>
  </si>
  <si>
    <t>ИП Новгородов Семен Александрович</t>
  </si>
  <si>
    <t xml:space="preserve">К(Ф)Х Петров Александр Егорович </t>
  </si>
  <si>
    <t xml:space="preserve">ИП К(Ф)Х Оконешникова Марфа Васильевна </t>
  </si>
  <si>
    <t xml:space="preserve">ИП Прокопьев Валерий Иванович </t>
  </si>
  <si>
    <t xml:space="preserve">ООО  "Байдам" Слепцов Михаил Владимирович </t>
  </si>
  <si>
    <t xml:space="preserve">К(Ф) Х Ядреев Сергей Афанасьевич </t>
  </si>
  <si>
    <t xml:space="preserve">К(Ф)Х Леонтьев Терентий Егорович  </t>
  </si>
  <si>
    <t>ИП Смирников Константин Константинович</t>
  </si>
  <si>
    <t xml:space="preserve">ИП Олесов Егор Петрович </t>
  </si>
  <si>
    <t xml:space="preserve">ИП Сивцев Евгений Сидорович </t>
  </si>
  <si>
    <t xml:space="preserve">ИП Стрекаловский  Андриан Михайлович </t>
  </si>
  <si>
    <t xml:space="preserve">ИП Пахомов Серафим Иванович </t>
  </si>
  <si>
    <t xml:space="preserve">ИП Сивцев Иван Иннокентьевич </t>
  </si>
  <si>
    <t xml:space="preserve">ИП Николаев Аркадий Афанасьевич </t>
  </si>
  <si>
    <t xml:space="preserve">ИП Мосорин Анатолий Николаевич </t>
  </si>
  <si>
    <t>ИП Ашуров Гиесиддин Холович</t>
  </si>
  <si>
    <t xml:space="preserve">ИП Винокуров Григорий Григорьевич </t>
  </si>
  <si>
    <t xml:space="preserve">ИП Кириллова Елена Егоровна </t>
  </si>
  <si>
    <t xml:space="preserve">ИП Торотоев Михаил Григорьевич  </t>
  </si>
  <si>
    <t xml:space="preserve">ИП Тимофеева Вероника Сергеевна </t>
  </si>
  <si>
    <t>ИП Иванов Иван Маевич</t>
  </si>
  <si>
    <t xml:space="preserve">ИП Наумов Павел Андреевич </t>
  </si>
  <si>
    <t xml:space="preserve">ИП Оконешников Иван Иванович </t>
  </si>
  <si>
    <t>ИП Алексеев Геннадий Петрович</t>
  </si>
  <si>
    <t xml:space="preserve">ИП Федоров Александр Степанович </t>
  </si>
  <si>
    <t xml:space="preserve">ИП Гоголев Сергей Михайлович </t>
  </si>
  <si>
    <t xml:space="preserve">ИП Григорьев Егор Иванович </t>
  </si>
  <si>
    <t xml:space="preserve">ИП Парфенов Петр Матвеевич </t>
  </si>
  <si>
    <t xml:space="preserve">ИП Ефремов Алексей Афанасьевич </t>
  </si>
  <si>
    <t xml:space="preserve">ИП Соловьев Дмитрий Петрович </t>
  </si>
  <si>
    <t xml:space="preserve">ИП Козлов Семен Семенович </t>
  </si>
  <si>
    <t>ИП Решетников Евгений Анатольевич</t>
  </si>
  <si>
    <t xml:space="preserve">ИП Слепцов Иван Владимирович </t>
  </si>
  <si>
    <t xml:space="preserve">ИП Шестаков Дмитрий Иннокентьевич </t>
  </si>
  <si>
    <t xml:space="preserve">ИП Андреев Андриан Николаевич </t>
  </si>
  <si>
    <t xml:space="preserve">ИП Турнин Юрий Петрович </t>
  </si>
  <si>
    <t xml:space="preserve">ИП Бессонов Георгий Петрович </t>
  </si>
  <si>
    <t>ООО "ПринтСервис" Никифорова Элеонора Николаевна</t>
  </si>
  <si>
    <t>ООО "Север+Восток" Каландаров Займидин Лоикович</t>
  </si>
  <si>
    <t xml:space="preserve">ООО "Эникс" Никифоров Николай Александрович </t>
  </si>
  <si>
    <t>Чурапчинский улус с. Чурапча</t>
  </si>
  <si>
    <t xml:space="preserve">Сунтарски й улус с.Сунтар </t>
  </si>
  <si>
    <t>Сунтарский улус с.Тойбохой</t>
  </si>
  <si>
    <t>Усть-Янский улус пгт.Депутатский</t>
  </si>
  <si>
    <t xml:space="preserve">Якутск </t>
  </si>
  <si>
    <t>Чурапчинский р-н, с.Ожулун</t>
  </si>
  <si>
    <t xml:space="preserve">Алданский улус с.Хатыстыр </t>
  </si>
  <si>
    <t xml:space="preserve">Сунтарскитй улус с.Усун-Кюель </t>
  </si>
  <si>
    <t>Усть-Алданский улус с.Хомустах</t>
  </si>
  <si>
    <t>Чурапчинскитй улус с.Чурапча</t>
  </si>
  <si>
    <t>Хангаласский улус с.Хоточчу</t>
  </si>
  <si>
    <t xml:space="preserve">Намский улус с.Никольский </t>
  </si>
  <si>
    <t>Намский улус с.Хонгор-Бие</t>
  </si>
  <si>
    <t xml:space="preserve">Намский улус с.Намцы </t>
  </si>
  <si>
    <t>Чурапчинский р-н, с.Килянки</t>
  </si>
  <si>
    <t xml:space="preserve">Анабарский улус с.Саскылах </t>
  </si>
  <si>
    <t xml:space="preserve">Сунтарский улус  с.Арылах </t>
  </si>
  <si>
    <t>Усть-Алданский улус с.Эселях</t>
  </si>
  <si>
    <t>Верхоянский улс с.Черюмче</t>
  </si>
  <si>
    <t>Вилюйский улус с.Сатагай</t>
  </si>
  <si>
    <t>Усть-Алдланский улус с.Бярия</t>
  </si>
  <si>
    <t>Таттинский улус с.Томтор</t>
  </si>
  <si>
    <t>Таттинский улус., с.Ытык-Кюель</t>
  </si>
  <si>
    <t>Олекминский р-н, г.Олекминск</t>
  </si>
  <si>
    <t xml:space="preserve">Томпонский улус п.Хандыга </t>
  </si>
  <si>
    <t>Вилюйский улус с.Лекечен</t>
  </si>
  <si>
    <t xml:space="preserve">Намский улус с.Партизан </t>
  </si>
  <si>
    <t xml:space="preserve">Верхневилюйский улус с.Быракан </t>
  </si>
  <si>
    <t>Абыйский улус с.Абый</t>
  </si>
  <si>
    <t>Намский улус с.Ымыяхтах</t>
  </si>
  <si>
    <t xml:space="preserve">Якутск с.Тулагино </t>
  </si>
  <si>
    <t>Якутск с.Хатассы</t>
  </si>
  <si>
    <t xml:space="preserve">Намский улус с.Харыялах  </t>
  </si>
  <si>
    <t xml:space="preserve">Усть-Алданский улус с.Дюпся </t>
  </si>
  <si>
    <t xml:space="preserve">Усть-Алданский улус с.Усун-Кюель </t>
  </si>
  <si>
    <t>Сунтарский улус с.Кемпендяй</t>
  </si>
  <si>
    <t>Усть-Алданский улус  с.Борогонцы</t>
  </si>
  <si>
    <t>Вилюйкий улус с.Чинекя</t>
  </si>
  <si>
    <t>Таттинский улус с.Черкех</t>
  </si>
  <si>
    <t xml:space="preserve">Таттинский улус с. Ытык-Кюель </t>
  </si>
  <si>
    <t xml:space="preserve">Нюрбинский улус г.Нюрба </t>
  </si>
  <si>
    <t xml:space="preserve">Вилюйский улус  г.Вилюйск </t>
  </si>
  <si>
    <t>Кобяйский улус с.Арылах</t>
  </si>
  <si>
    <t xml:space="preserve">Момский улус  с.Сасыр </t>
  </si>
  <si>
    <t>Верхневилюйский улус с.Хоро</t>
  </si>
  <si>
    <t>Амгинский улус с.Бетюнь</t>
  </si>
  <si>
    <t>Усть-Алданский улус с.Тулуна</t>
  </si>
  <si>
    <t>Нюрбинский улус с.Малыкай</t>
  </si>
  <si>
    <t>Чурапчинский улус с.Харбала 2</t>
  </si>
  <si>
    <t>Чурапчинский улус с.Харбала-1</t>
  </si>
  <si>
    <t>Якутск, с. Хатассы</t>
  </si>
  <si>
    <t>Чурапчинский улус с.Чыапара</t>
  </si>
  <si>
    <t>Нюрбинский улус с.Хатын-Сысы</t>
  </si>
  <si>
    <t>Верхнеколымский улус п.Зырянка</t>
  </si>
  <si>
    <t xml:space="preserve">Производство хлеба  и мучных кондитерских изделий недлительного хранения </t>
  </si>
  <si>
    <t xml:space="preserve">Эксплуатация автомобильных дорог общего пользования, Деятельность автомобильного грузового транспорта </t>
  </si>
  <si>
    <t>Управление эксплуатацией жилого фонда</t>
  </si>
  <si>
    <t>Разведение оленей, Деятельность автомобильного грузового транспорта</t>
  </si>
  <si>
    <t>Лесозаготовки,  распиловка и строгание древесины, пропитка древесины</t>
  </si>
  <si>
    <t xml:space="preserve">Эксплуатация автомобильных дорог общего пользования, деятельность автомобильного грузового транспорта </t>
  </si>
  <si>
    <t xml:space="preserve">Производство деревянных строительных конструкций и столярных работ </t>
  </si>
  <si>
    <t xml:space="preserve">Разведение лошадей, ослов, мулов и лошаков, КРС </t>
  </si>
  <si>
    <t>Переработка молока и производство сыра</t>
  </si>
  <si>
    <t xml:space="preserve">Производство электромонтажных работ </t>
  </si>
  <si>
    <t xml:space="preserve">Производство прочих изделий из бетона,гипса и цемента, деятельность автомобильного грузового транспорта </t>
  </si>
  <si>
    <t>Разведение лошадей,ослов,мулов и лошаков, КРС</t>
  </si>
  <si>
    <t>Разведение свиней, Лесозаготовки</t>
  </si>
  <si>
    <t xml:space="preserve">Производство общестроительных работ, Деятельность автомобильного грузового транспорта </t>
  </si>
  <si>
    <t>Производство сухих бетонных смесей</t>
  </si>
  <si>
    <t xml:space="preserve">Выращивание картофеля, столовых корнеплодных и клубнеплодных культур с высоким содержанием сахара </t>
  </si>
  <si>
    <t>Рыболовство в реках,озерах,водохранилищах и прудах</t>
  </si>
  <si>
    <t xml:space="preserve">Лесоводство и лесозаготовки </t>
  </si>
  <si>
    <t xml:space="preserve">Производство стульев и другой мебели для сиденья </t>
  </si>
  <si>
    <t>Разведение КРС, лошадей, ослов, мулов и лошаков,</t>
  </si>
  <si>
    <t xml:space="preserve">Лесозаготовки </t>
  </si>
  <si>
    <t>Разведение лошадей,ослов,мулов и лошаков. Деятельность автомобильного грузового транспорта</t>
  </si>
  <si>
    <t xml:space="preserve">Внутригородские автомобильные  (автобусные) пассажирские перевозки </t>
  </si>
  <si>
    <t>Деятельность автомобильного грузового неспециализированного транспорта</t>
  </si>
  <si>
    <t>Организация перевозок грузов</t>
  </si>
  <si>
    <t>Деятельность такси</t>
  </si>
  <si>
    <t xml:space="preserve">Деятельность автомобильного пассажирского транспорта, подчиняющего расписанию </t>
  </si>
  <si>
    <t>Деятельность автомобильного грузового неспециалихированного транспорта</t>
  </si>
  <si>
    <t xml:space="preserve">Деятельность автомобильного грузового неспециализированного  транспорта </t>
  </si>
  <si>
    <t>Разведение лошадей, ослов, мулов и лошаков, свиней</t>
  </si>
  <si>
    <t>Полиграфическая детельность не включенная в другие группировки</t>
  </si>
  <si>
    <t>Разборка и снос зданий,расчистка строительных участков</t>
  </si>
  <si>
    <t>Полиграфическая деятельность, не включенная в другие группировки</t>
  </si>
  <si>
    <t>не предоставил</t>
  </si>
  <si>
    <t xml:space="preserve">ОАО "Туймаада-Лизинг" №ТЛ-12-001352 от 12.09.2012 г. </t>
  </si>
  <si>
    <t>ЗАО "Сбербанк Лизинг" ОВ/Ф-6037-15-01 от 12.04.2013</t>
  </si>
  <si>
    <t>ООО "ЭКСПО-лизинг" №1488-ФА от 14.02.12 г.</t>
  </si>
  <si>
    <t>ООО "РФЦ-Лизинг", №ДЛЧ-008-13 от 24.01.2013</t>
  </si>
  <si>
    <t>ОАО "Туймаада-Лизинг" №ТЛ-13-000729 от 15.08.2013</t>
  </si>
  <si>
    <t xml:space="preserve">ООО "ЭКСПО-лизинг" №2341-ФА от 18.04.2013г. </t>
  </si>
  <si>
    <t>ОАО "Туймаада-Лизинг" №ТЛ-12-000655 от 14.05.2012</t>
  </si>
  <si>
    <t>ОАО "Росагролизинг" №0124567 от 08.11.2012 г.</t>
  </si>
  <si>
    <t xml:space="preserve">ЗАО "Универсальная лизинговая компания" № 33п-13/Л от 06.02.2013г. </t>
  </si>
  <si>
    <t>ЗАО "Сбербанк Лизинг" ОВ/Ф-9635-01-01 от 05.09.2013</t>
  </si>
  <si>
    <t xml:space="preserve">ОАО "Туймаада-Лизинг" №ТЛ12-001186 от 18.07.12г. </t>
  </si>
  <si>
    <t xml:space="preserve">ОАО "Росагролизинг" № 0124802 от 08.11.2012г. </t>
  </si>
  <si>
    <t xml:space="preserve">ОАО "Туймаада-Лизинг" №ТЛ-12-001141 от 19.07.12 г. </t>
  </si>
  <si>
    <t xml:space="preserve">ОАО" Росагролизинг" № 0124543  от 30.07.2012г. </t>
  </si>
  <si>
    <t xml:space="preserve">ОАО" Росагролизинг" № 0136720 от 16.04.2013г. </t>
  </si>
  <si>
    <t xml:space="preserve">ОАО" Росагролизинг" № 0136937  от 27.05.2013г. </t>
  </si>
  <si>
    <t xml:space="preserve">ОАО" Росагролизинг" № 0136931 от 27.05.2013г. </t>
  </si>
  <si>
    <t>ОАО "Росагролизинг" №0125181 от 08.11.2012 г.</t>
  </si>
  <si>
    <t xml:space="preserve">ОАО "Туймаада-Лизинг" №ТЛ12-000043 от 20.02.13 г. </t>
  </si>
  <si>
    <t xml:space="preserve">ОАО "Туймаада-Лизинг" №ТЛ-12-001371 от 24.12.2012 г. </t>
  </si>
  <si>
    <t xml:space="preserve">ОАО "Лизинговая компания "КАМАЗ" №Л-13539/12/ЛК от 21.12.12 г. </t>
  </si>
  <si>
    <t xml:space="preserve">ООО "ЭКСПО-лизинг" №2665-ФА от 26.09.2013г. </t>
  </si>
  <si>
    <t>Туймаада-Лизинг №ТЛ13-000195 от 29.03.2013</t>
  </si>
  <si>
    <t xml:space="preserve">Туймаада-Лизинг №ТЛ13-000679 от 30.07.2013 </t>
  </si>
  <si>
    <t xml:space="preserve">ОАО "Туймаада-Лизинг" №ТЛ12-000928 от 26.06.12 г. </t>
  </si>
  <si>
    <t xml:space="preserve">ОАО "Туймаада-Лизинг" №ТЛ13-000240 от 10.04.13 г. </t>
  </si>
  <si>
    <t xml:space="preserve">ОАО "Туймаада-Лизинг" №ТЛ-13-000096 от 20.02.2013 г. </t>
  </si>
  <si>
    <t xml:space="preserve">ОАО" Росагролизинг" № 0136769 от 17.04.2013г. </t>
  </si>
  <si>
    <t>ОАО "Росагролизинг" №0124978 от 06.09.12</t>
  </si>
  <si>
    <t xml:space="preserve">ОАО "Туймаада-Лизинг" №ТЛ-13-000216 от 04.04.13 г. </t>
  </si>
  <si>
    <t xml:space="preserve">ОАО "Туймаада-Лизинг" №ТЛ12-001313 от 23.08.12 г. </t>
  </si>
  <si>
    <t xml:space="preserve">ОАО" Росагролизинг" № 0125112 от 24.10.2012г. </t>
  </si>
  <si>
    <t xml:space="preserve">ЗАО"Сбербанк-Лизинг" № ОВ/Р-6506-01-01 от 11.04.12 г. </t>
  </si>
  <si>
    <t xml:space="preserve">ЗАО"Сбербанк-Лизинг" № ОВ/Ф-9117-01-01 от 26.06.13г. </t>
  </si>
  <si>
    <t xml:space="preserve">ООО "ЭКСПО-лизинг" № 2181-ФА от 14.02.2013г. </t>
  </si>
  <si>
    <t>ОАО "ЛК "КАМАЗ"" №Л-14121/13/ЛК от 01.04.2013</t>
  </si>
  <si>
    <t>Туймаада-Лизинг №ТЛ13-000085 от 11.02.2013</t>
  </si>
  <si>
    <t xml:space="preserve">ОАО "Росагролизинг"№0136691 от 21.05.13 г. </t>
  </si>
  <si>
    <t xml:space="preserve">ОАО "Туймаада-Лизинг" №ТЛ-12-001443 от 21.11.12 г. </t>
  </si>
  <si>
    <t>ОАО "Туймаада-Лизинг" №ТЛ-12-000448 от 22.03.2012</t>
  </si>
  <si>
    <t xml:space="preserve">Договор финансовой аренды(лизинга) ОАО "Росагролизинг" № 0136927 от 28.05.2013г. </t>
  </si>
  <si>
    <t xml:space="preserve">ОАО "Туймаада-Лизинг" № ТЛ13 -000298 от 25.04.2013г. </t>
  </si>
  <si>
    <t xml:space="preserve">ОАО "Туймаада-Лизинг" № ТЛ13 -000350 от 27.05.2013г. </t>
  </si>
  <si>
    <t xml:space="preserve">ОАО "Туймаада-Лизинг" № ТЛ13 -000113 от 26.02.2013г. </t>
  </si>
  <si>
    <t xml:space="preserve">ОАО "Лизинговая компания "КАМАЗ" №Л-13927/13/ЛК от 27.02.13 г. </t>
  </si>
  <si>
    <t>ОАО "Туймаада-Лизинг" №ТЛ-12-001131 от 18.07.2012</t>
  </si>
  <si>
    <t xml:space="preserve">ОАО "Туймаада-Лизинг" №ТЛ13-000055 от 18.02.13 г. </t>
  </si>
  <si>
    <t xml:space="preserve">ОАО "Туймаада-Лизинг" №ТЛ-13-000319 от 13.03.13 г. </t>
  </si>
  <si>
    <t xml:space="preserve">ОАО "Туймаада-Лизинг" №ТЛ-13-000700 от 05.08.13 г. </t>
  </si>
  <si>
    <t>ОАО "Туймаада-Лизинг" №ТЛ-12-001113 от 18.07.2012</t>
  </si>
  <si>
    <t xml:space="preserve">ЗАО"Сбербанк-Лизинг" № ОВ/Ф-8581-01-01 от 09.04.13г. </t>
  </si>
  <si>
    <t>ООО "Транспортная лизинговая компания", №3734/Д от 24.05.2012</t>
  </si>
  <si>
    <t>ЗАО "Сбербанк Лизинг" №ОВ/Ф-8397-02-01 от 15.03.13</t>
  </si>
  <si>
    <t xml:space="preserve">ОАО "Туймаада-Лизинг" №ТЛ-13-000756 от 02.09.13 г. </t>
  </si>
  <si>
    <t>ЗАО "Сбербанк Лизинг" ОВ/Ф-9632-05-01 от 02.10.2013</t>
  </si>
  <si>
    <t xml:space="preserve">ООО "Транспортная лизинговая компания" №3563/Д от 01.03.2012г. </t>
  </si>
  <si>
    <t>ЗАО "Сбербанк Лизинг" № ОВ\Ф-8405-04-01 от 20.06.2013 г.</t>
  </si>
  <si>
    <t>Туймаада-Лизинг №ТЛ 13-000140 от 14.03.2013</t>
  </si>
  <si>
    <t xml:space="preserve">ЗАО"Сбербанк-Лизинг" № ОВ/Ф-8933-02-01 от 13.06.13г. </t>
  </si>
  <si>
    <t>ООО "ИБ Лизинг"  №0012-01С-01 от 30.05.2013</t>
  </si>
  <si>
    <t xml:space="preserve">ЗАО"Сбербанк-Лизинг" № ОВ/Р-7488-04-01 от 02.10.12г. </t>
  </si>
  <si>
    <t xml:space="preserve">ОАО "Туймаада-Лизинг" №ТЛ13-000136 от 14.03.13 г. </t>
  </si>
  <si>
    <t xml:space="preserve">ОАО "Туймаада-Лизинг" №ТЛ13-000038 от 31.01.13 г. </t>
  </si>
  <si>
    <t xml:space="preserve">ОАО "Туймаада-Лизинг" №ТЛ13-000019 от 21.01.13 г. </t>
  </si>
  <si>
    <t xml:space="preserve">ЗАО"Сбербанк-Лизинг" № ОВ/Ф-9795-01-01 от 30.09.13г. </t>
  </si>
  <si>
    <t>ЗАО "Сбербанк Лизинг" ОВ/Ф-8973-02-01 от 27.06.2013</t>
  </si>
  <si>
    <t xml:space="preserve">ЗАО"Сбербанк-Лизинг" № ОВ/Ф-8125-03-01 от 04.02.13г. </t>
  </si>
  <si>
    <t xml:space="preserve">ОАО "Туймаада-Лизинг" №ТЛ-12-000933 от 15.06.12 г. </t>
  </si>
  <si>
    <t>ЗАО "Сбербанк Лизинг" ОВ/Ф-9831-01-01 от 07.10.2013</t>
  </si>
  <si>
    <t xml:space="preserve">ЗАО "Сбербанк Лизинг"  № ОВ/Р-7967-01-01 от 26.12.2012г. </t>
  </si>
  <si>
    <t>ЗАО "Сбербанк Лизинг" ОВ/Ф-9673-02-01 от 12.09.2013</t>
  </si>
  <si>
    <t>ЗАО "Сбербанк Лизинг" ОВ/Ф-8202-01-01 от 20.02.2013</t>
  </si>
  <si>
    <t>ОАО "Туймаада-Лизинг" №ТЛ-13-000189 от 29.03.2013</t>
  </si>
  <si>
    <t>ООО "КопирТехСервис", №Л-2/13 от 27.05.2013</t>
  </si>
  <si>
    <t xml:space="preserve">ООО "Сименс Финанс"  договор финансовой аренды №24691-ФЛ/ХБ-13 от 22.04.2013г. </t>
  </si>
  <si>
    <t>ООО "КопирТехСервис", №Л-3/13 от 27.05.2013</t>
  </si>
  <si>
    <t xml:space="preserve">Экскаватор HITACHI ZX 330LC-3G </t>
  </si>
  <si>
    <t>Автомобиль ваакумный КО-505А</t>
  </si>
  <si>
    <t>Бульдозер SHATUI с трехзубым рыхлителем, Погрузчик фронтальный, Трал трехосный, двухскатный с ровной площадкой</t>
  </si>
  <si>
    <t xml:space="preserve">автомобиль специальный (снегоболотоход) АВП ЯМАЛ Т-6L </t>
  </si>
  <si>
    <t xml:space="preserve">Трактор ХТ-304, Прицепная косилка с грабельным аппаратом 92 GLC 2.1, Фреза 125 </t>
  </si>
  <si>
    <t>Грузовой самосвал SHACMAN SX 3256DR384</t>
  </si>
  <si>
    <t>КАМАЗ 44108-24</t>
  </si>
  <si>
    <t>пресс-подборщик ПРФ-145, косилка роторная КРН 2,1 Трактор Беларус 82.1</t>
  </si>
  <si>
    <t>Пресс-подборщик ПР-180М</t>
  </si>
  <si>
    <t>Пресс-подборщик рулонныцй                (системой автоматического контроля,шина) ПРФ145</t>
  </si>
  <si>
    <t>автомобиль Киа-Бонго</t>
  </si>
  <si>
    <t>Машина бурильная 637110 на шасси КАМАЗ 4326-1036-15, KANGLIM KDC 5600</t>
  </si>
  <si>
    <t>седельный тягач 65116-RP                Полуприцеп НЕФАЗ 93341-15-08</t>
  </si>
  <si>
    <t xml:space="preserve">Погрузчик Shantui SF50  </t>
  </si>
  <si>
    <t xml:space="preserve">УАЗ 390945-421 (фермер) </t>
  </si>
  <si>
    <t>Трактор Беларус 82.1, погрузчик ПКУ 0,8 с ковшом</t>
  </si>
  <si>
    <t>Пресс-подборщик ПРФ-145, Фронтальный погрузчик ПФ-1 Ковш 0,9 на ПФ-1</t>
  </si>
  <si>
    <t>а\м КО-503В-2 на базе шасси ГАЗ-3309</t>
  </si>
  <si>
    <t>Трактор Беларус 82.1 Погрузчик ПКУ 0,8 с ковшом</t>
  </si>
  <si>
    <t xml:space="preserve">Оборудование для хлебопекарни, а\м УАЗ </t>
  </si>
  <si>
    <t>Машина вакуумная КО-505А</t>
  </si>
  <si>
    <t>Грузовой тягач седельный SCANIA</t>
  </si>
  <si>
    <t xml:space="preserve">Вилочный погрузчик Shantui SF20  </t>
  </si>
  <si>
    <t>Самосвал Камаз 6520-26016-63</t>
  </si>
  <si>
    <t>Трактор Беларус-82.1</t>
  </si>
  <si>
    <t>Пресс-подборщик ПРФ-145 Трактор ХТ-220</t>
  </si>
  <si>
    <t>Лодочный мотор "Меркурий-40ЕО" (пульт управление)</t>
  </si>
  <si>
    <t>Погрузчик фронтальный Changlin 956 в комплекте со снеговым отвалом</t>
  </si>
  <si>
    <t>Станок многопильный Тайга СМР-1</t>
  </si>
  <si>
    <t>автомобиль бортовой КАМАЗ 43118-013-10</t>
  </si>
  <si>
    <t>Косилка роторная КРН 2,1, Грабли-ворошитель ГВВ-6,0, Пресс-подборщик ПРФ-145</t>
  </si>
  <si>
    <t>пресс-подборщик ПРФ-145, Трактор DONGFEN DF-304</t>
  </si>
  <si>
    <t>Самосвал GOLD XD270</t>
  </si>
  <si>
    <t>Автобус ПАЗ-32054</t>
  </si>
  <si>
    <t xml:space="preserve">а\м КАМАЗ 65117-NЗ </t>
  </si>
  <si>
    <t>а\м рефрижератор Hyundai HD 78</t>
  </si>
  <si>
    <t>VOLVO FMX (тягач) Squall 6х4</t>
  </si>
  <si>
    <t xml:space="preserve">автобус ПАЗ-32054 </t>
  </si>
  <si>
    <t xml:space="preserve">Грузовой тягач седельный </t>
  </si>
  <si>
    <t>а\м бортовой КАМАЗ 43118-6033-24</t>
  </si>
  <si>
    <t>Грузовой тягач седельный VOLVO FMX  6x4</t>
  </si>
  <si>
    <t xml:space="preserve">Полуприцеп 981310 </t>
  </si>
  <si>
    <t>Бортовой автомобиль КАМАЗ 43118-6033-24</t>
  </si>
  <si>
    <t>а\м УАЗ 220695-04</t>
  </si>
  <si>
    <t>а\м КАМАЗ 65115-048-62</t>
  </si>
  <si>
    <t>а\м УАЗ 220695</t>
  </si>
  <si>
    <t>а\м КАМАЗ 44108-24</t>
  </si>
  <si>
    <t>Камаз 43118-24</t>
  </si>
  <si>
    <t>Седельный тягач КАМАЗ 44108-24</t>
  </si>
  <si>
    <t>а\м КАМАЗ 6520-057</t>
  </si>
  <si>
    <t>а\м Mitsubishi FUSO Canter</t>
  </si>
  <si>
    <t>Ультрафиолетовый принтер, печатающие головки, ионизатор, насос вакуумный, компрессор воздушный</t>
  </si>
  <si>
    <t xml:space="preserve">Автокран "КАТО" на короткобазовом шасси </t>
  </si>
  <si>
    <t>Мини-фотолаборатория</t>
  </si>
  <si>
    <t>2  956 966,56</t>
  </si>
  <si>
    <t>СХПК</t>
  </si>
  <si>
    <t>1961</t>
  </si>
  <si>
    <t>ИП Шараборина Кира Юрьевна</t>
  </si>
  <si>
    <t>ООО "Тус-балык"</t>
  </si>
  <si>
    <t>ИП Григорьева Ольга Григорьевна</t>
  </si>
  <si>
    <t>ООО "Климадепс"</t>
  </si>
  <si>
    <t>ИП Осипов Владислав Васильевич</t>
  </si>
  <si>
    <t>Сунтарский улус, с. Сунтар</t>
  </si>
  <si>
    <t>Булунский улус, п. Тикси -3й</t>
  </si>
  <si>
    <t>Амгинский улус, с.Абага</t>
  </si>
  <si>
    <t>Произодство одежды, аксессуаров и прочих изделий из меха, кроме головных уборов</t>
  </si>
  <si>
    <t>Производство дер. рам для картин, фотог., зеркал или аналог. предм. и изд. из дерева</t>
  </si>
  <si>
    <t>Производство хозяйственных и декоративных керамических изделий</t>
  </si>
  <si>
    <t>Оборудование, инвентарь</t>
  </si>
  <si>
    <t>Расходные материалы, инвентарь, оборудование</t>
  </si>
  <si>
    <t>ИП Куроптева Лилия Александровна</t>
  </si>
  <si>
    <t>ООО СК Норд сити</t>
  </si>
  <si>
    <t>ООО "Стройкомпозит"</t>
  </si>
  <si>
    <t>ООО Механохимические биотехнологии</t>
  </si>
  <si>
    <t>Переработка и консервирование рыбо- и морепродуктов</t>
  </si>
  <si>
    <t>производство ювелирных изделий</t>
  </si>
  <si>
    <t>Производство общестроительных работ, лесозаготовка</t>
  </si>
  <si>
    <t xml:space="preserve">Научные исследования и разработки в области естественных и технических наук, строительство зданий и сооружений, производство изделий из бетона </t>
  </si>
  <si>
    <t>научеые исследование и разработки в области естесственных наук</t>
  </si>
  <si>
    <t xml:space="preserve">Участие в международной выставке "Зеленая неделя - 2013", Берлин </t>
  </si>
  <si>
    <t>Участие в деловой миссии "Seoul Building", Южная Корея</t>
  </si>
  <si>
    <t>Международный фестиваль "Ice on white 2013"</t>
  </si>
  <si>
    <t>Разработка средств индивидуализации продукта, бренда компании</t>
  </si>
  <si>
    <t>Обработка древесины и производство изделий из дерева</t>
  </si>
  <si>
    <t>Прочее</t>
  </si>
  <si>
    <t>строительство</t>
  </si>
  <si>
    <t>с</t>
  </si>
  <si>
    <t>аренда</t>
  </si>
  <si>
    <t xml:space="preserve">Предоставлени услуг по ковке,прессованию, объемной и листовой штамповке, Производство  гнутых стальных профилей </t>
  </si>
  <si>
    <t>Производство машин и оборудования</t>
  </si>
  <si>
    <t>ООО " Якутская рыбная компания"</t>
  </si>
  <si>
    <t>Участие в выставке "Worldfood Moscow-2013"</t>
  </si>
  <si>
    <t>ИП Адамова Полина Иннокентьевна</t>
  </si>
  <si>
    <r>
      <t xml:space="preserve">Кобяйский </t>
    </r>
    <r>
      <rPr>
        <b/>
        <sz val="12"/>
        <color indexed="8"/>
        <rFont val="Times New Roman"/>
        <family val="1"/>
        <charset val="204"/>
      </rPr>
      <t>улус,</t>
    </r>
    <r>
      <rPr>
        <sz val="12"/>
        <color indexed="8"/>
        <rFont val="Times New Roman"/>
        <family val="1"/>
        <charset val="204"/>
      </rPr>
      <t xml:space="preserve"> с. Кобяй</t>
    </r>
  </si>
  <si>
    <t>Участие в Республиканской ярмарке изделий мастеров народных промыслов и ремесел</t>
  </si>
  <si>
    <t>ИП Кириллина Антонина Степановна</t>
  </si>
  <si>
    <t>Международный фестиваль "Торгон ЗАМ";Республиканский Фестиваль "Саhарга";Республиканский Ысыах "Олонхо";Евразийский конкурс "Этно-эрато"</t>
  </si>
  <si>
    <t>ООО "Саха-Бизнес партнер"</t>
  </si>
  <si>
    <t>Хангаласский улус, с. Кердем</t>
  </si>
  <si>
    <t>Деятельность туристических агентств; Прочая деят. связанная с использованием вычистит.техники и информац. технологий</t>
  </si>
  <si>
    <t>5 Всероссийский слет сельской молодежи</t>
  </si>
  <si>
    <t>ООО "НПО Экологические ресурсы"</t>
  </si>
  <si>
    <t>Жиганский улус, с. Жиганск</t>
  </si>
  <si>
    <t>II Московский международный форум инновационного развития "Открытые инновации 2013"</t>
  </si>
  <si>
    <t>ООО "ЛДК Диамантер"</t>
  </si>
  <si>
    <t>Производство деревянных строительных конструкций, включая сборные деревянные строения и столярные изделия</t>
  </si>
  <si>
    <t>ИП Гаевой Анатолий Иванович</t>
  </si>
  <si>
    <t>Разведение пчел</t>
  </si>
  <si>
    <t>"Межрегиональная Приамурская торгово-промышленная ярмарка-2013</t>
  </si>
  <si>
    <t>ООО "Данго"</t>
  </si>
  <si>
    <t>Разработка программного обеспечения и консультирования в этой области</t>
  </si>
  <si>
    <t>"Middle East Game Developers Summit -2013" - "Средне-восточный саммит разработчиков игр- 2013"</t>
  </si>
  <si>
    <t>Воспроизводство рыбы и водных ресурсов</t>
  </si>
  <si>
    <t>ООО "Якутская рыбная компания"</t>
  </si>
  <si>
    <t>Участие в деловой миссии Польша, Нидерланды</t>
  </si>
  <si>
    <t>ИП Ксентофонтов Айталин Васильевич</t>
  </si>
  <si>
    <t>Заготовка, переработка, сбыт пантов, рогов северного оленя</t>
  </si>
  <si>
    <t xml:space="preserve"> Сертификат  на экспортируемое сырье из РФ</t>
  </si>
  <si>
    <t>Кобяйский улус, с.Кобяй</t>
  </si>
  <si>
    <t>ИП Слепцова Дария Семеновна</t>
  </si>
  <si>
    <t>ИП Николаев Степан Ильич</t>
  </si>
  <si>
    <t>ИП Аржакова Альбина Андреевна</t>
  </si>
  <si>
    <t>ИП Захарова Марианна Семеновна</t>
  </si>
  <si>
    <t>Кобяйский улус, с.Ситта</t>
  </si>
  <si>
    <t>деятельность в области фотографии</t>
  </si>
  <si>
    <t>ИП Чабыева Наталья Гаврильевна</t>
  </si>
  <si>
    <t>г.Якутск, с.Хатассы</t>
  </si>
  <si>
    <t>ИП Слепцов Петр Степанович</t>
  </si>
  <si>
    <t xml:space="preserve">Эвено-Бытантайский улус с.Кустур </t>
  </si>
  <si>
    <t>ИП Маркова Марианна Викторовна</t>
  </si>
  <si>
    <t>Мегино-Кангаласский улус, с.Россолода</t>
  </si>
  <si>
    <t>Степанов Айталин Валерьевич</t>
  </si>
  <si>
    <t>Амгинский улус,с.Мяндиги</t>
  </si>
  <si>
    <t>производство деревянных строительных конструкций и столярных изделий</t>
  </si>
  <si>
    <t>ИП Маркова Мария Ивановна</t>
  </si>
  <si>
    <t>Булунский улус , с Кюсюр</t>
  </si>
  <si>
    <t>ИП Ефимов Егор Викторович</t>
  </si>
  <si>
    <t>ИП Акимова Изольда Иннокентьевна</t>
  </si>
  <si>
    <t>ИП Федоров Рафаэль Виторович</t>
  </si>
  <si>
    <t>Таттинский улус, с.Чычымах</t>
  </si>
  <si>
    <t>производство спецодежды</t>
  </si>
  <si>
    <t>ИП Тимофеева  Айталина Александровна</t>
  </si>
  <si>
    <t>Верхневилюйский улус с.Верхневилюйск</t>
  </si>
  <si>
    <t>Чурапчинский улус, с.Усун-Кюель</t>
  </si>
  <si>
    <t>техническое обслуживание и ремонт автотранспортных средств</t>
  </si>
  <si>
    <t>ИП Семенова Айталина Дмитрьевна</t>
  </si>
  <si>
    <t>ИП Канаева Ирина Петровна</t>
  </si>
  <si>
    <t>производство головных уборов</t>
  </si>
  <si>
    <t xml:space="preserve">ИП Антонов Александр Иванович </t>
  </si>
  <si>
    <t>полиграфическая деятельность и предоставление услуг в этой области</t>
  </si>
  <si>
    <t>ИП Варламова Снежана Дмитриевна</t>
  </si>
  <si>
    <t>Таттинский улус, с. Ытык-Кюель</t>
  </si>
  <si>
    <t>деятельность в области фотографии, брошюровочно-переплетная и отделочная деятельность  деятельность</t>
  </si>
  <si>
    <t>ИП Шарапов Альберт Викторович</t>
  </si>
  <si>
    <r>
      <t>ИП Глава К(Ф)Х Беляев Николай Никитич</t>
    </r>
    <r>
      <rPr>
        <sz val="12"/>
        <color indexed="10"/>
        <rFont val="Times New Roman"/>
        <family val="1"/>
        <charset val="204"/>
      </rPr>
      <t xml:space="preserve"> </t>
    </r>
  </si>
  <si>
    <t>приобретение оборудования</t>
  </si>
  <si>
    <t>29.11.2013г</t>
  </si>
  <si>
    <t>СПК "Лена"  Портнягин Семен Иннокентьевич</t>
  </si>
  <si>
    <t>СПК</t>
  </si>
  <si>
    <t>Усть- Алданский улус, с. Огородтах, ул.С.Г.Охлопкова 17</t>
  </si>
  <si>
    <t>1953г</t>
  </si>
  <si>
    <t>Технологическое присоединение объекта: СПК "Лена" коровник на 100 голов, с. Сасылыкан; Величина присоединяемой мощности:67,4 кВт, категория надежности-</t>
  </si>
  <si>
    <t>ООО "Милк-Ас" Яковлева Александра Павловна</t>
  </si>
  <si>
    <t>Сунтарский улус, с.Арылах,ул.М.Михайлова,37</t>
  </si>
  <si>
    <t>1951г</t>
  </si>
  <si>
    <t>Технологичсекое присоединение объекта: "Маслоцех" , Сунтарский улус, с. Арылах, ул.Новая,6. Величина присоединяемой мощности- 63 кВт, категория надежности- 3.</t>
  </si>
  <si>
    <t>ИП Петрова Раиса Григорьевна (Глава крестьянского (фермерского) хозяйства)</t>
  </si>
  <si>
    <t>Таттинский улус, с.Ытык-Кюль,ул.Сокольникова,д.5/1</t>
  </si>
  <si>
    <t>Деятельность зоопарков и запооведников</t>
  </si>
  <si>
    <t>1963г</t>
  </si>
  <si>
    <t>Технологичекое присоединение объекта:"Зоопарк "Алаас-2" расположенного по адресу РС (Я) , Таттинский улус,с. Ытык-Кюель, местн"Дегедики"; Максимальная мощность присоединяемых энергопринимающих устройств 102 кВт.</t>
  </si>
  <si>
    <t>ИП Аммосова Дария Владимировна (Парикмахерская "Престиж")</t>
  </si>
  <si>
    <t>Нюрбинский район,г.Нюрба,ул.Хр.Максимова</t>
  </si>
  <si>
    <t>город</t>
  </si>
  <si>
    <t>1977г</t>
  </si>
  <si>
    <t>Технологическое присоединение объекта: парикмахерская "Престиж" с э/о ,г. Нюрба, по ул.Хр.Максимова № б/н; Величина присоединяемой мощности - 5+8 на электрообогрев (постоянное электроснабжение) по 3 категории наждежности</t>
  </si>
  <si>
    <t>СХПОК "Силис" Семенова Римма Павловна</t>
  </si>
  <si>
    <t>СХПОК</t>
  </si>
  <si>
    <t xml:space="preserve"> Сунтарский район,с. Усун-Куель, ул. Матросова №1</t>
  </si>
  <si>
    <t>1955г</t>
  </si>
  <si>
    <t>Технологическое присоединение объекта: коровник на 50 голов, с.Усун-Кюель,уч."Быытас"; Величина присоединяемой мощности- 15 кВт,категория надежности -3.</t>
  </si>
  <si>
    <t>ИП Ефремова Елена Дмитриевна</t>
  </si>
  <si>
    <t>Таттинский улус, с.Ытык-Кюль,ул.Майская, д.11</t>
  </si>
  <si>
    <t>Розничная торговля автомобильными деталями, узлами и принадлежностями</t>
  </si>
  <si>
    <t>1954г</t>
  </si>
  <si>
    <t>Технологическое присоединение объекта: Магазин Автозапчасти, Максимальная мощность составляет 15кВт, категория надежности-3.</t>
  </si>
  <si>
    <t>ООО "Северное сияние", директор Корнилова Галина Григорьевна</t>
  </si>
  <si>
    <t>Эвено-Бытантайский улус, с.Батагай-Алыта</t>
  </si>
  <si>
    <t xml:space="preserve">Предоставление социальных услуг без обеспечения проживания </t>
  </si>
  <si>
    <t>Центр по уходу и присмотру за детьми дошкольного возраста "Колокольчик": Эвено-Бытантайский улус, с. Батагай-Алыта, ул. Озерная 2, кв.1, земельный участок в собственности Корнилова Терентия Терентьевича, док-ты по регистрации помещения находятся в рег палате, общ площ 106,2 кв.м. Открылись в октябре 2013 г., посещают 7 детей в возрасте от 1,5 до 3,5 лет. Получение разрешение с МЧС и соответствие СанПин планируется в 2014 г.</t>
  </si>
  <si>
    <t>ИП Софронеев Михаил Афанасьевич</t>
  </si>
  <si>
    <t xml:space="preserve">Группа дневного пребывания "Белоснежка", находится по адресу: г.Якутск, ул.Пушкина 21, общ.площ 200 кв.м., нежилое помещение арендуемое. Имеется три группы, младшая, средняя, старшая. </t>
  </si>
  <si>
    <t>ИП Старцева Валентина Жановна</t>
  </si>
  <si>
    <t>Уход и примсотр за детьми, адрес: г.Якутск, ул.Халтурина 14/3, помещение арендуемое. В настоящее время группу посещает 18 детей. Имеется заключение о соотв-вии объекта обязательным треб-ям пожарной безопасности от 28.03.2012 г., санитарно-эпидемиологич заключение о соотв-ии СанПин от 10.05.2012 г.</t>
  </si>
  <si>
    <t>ИП Тайкова Индира Сергеевна</t>
  </si>
  <si>
    <t>Детский сад "Сказка", адрес: г.Якутск, ул.Петровского 34, нежилое помещение, общ.площ 150 кв.м., аренда. Д/с 3 группы детей, ясли, младшая, старшая.</t>
  </si>
  <si>
    <t>ИП Копырина Маргарита Васильевна</t>
  </si>
  <si>
    <t>Усть-Алданский улус, с.Борогонцы</t>
  </si>
  <si>
    <r>
      <t>Группа дневного пребывания по уходу и присмотру за детьми дошкольнго возраста . Усть-Алданский улус, с .Борогонцы, ул. Комсомольская 15/1, жилой 1-ый дом, общая площадь 69 кв.м.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Помещение арендуемое в собственности физ лица (договор аренды от 01.08.2012., срок до 01.08.2013., стоимость 10 000 руб. в мес,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договор аренды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от 01.08.2013 г., стоимость 10 000 руб. в мес.) Посещает 12 детей. Расходы по строит-ву связаны с реконструкцией помещения, имеется разрешение. Частично выккпила помещение, получение разрешение с МЧС и соответствие СанПин планируется в 2014 г.</t>
    </r>
  </si>
  <si>
    <t>ИП Ефимова Анна Егоровна</t>
  </si>
  <si>
    <t>Создание центра дневного пребывания детей по адресу Таттинский улус, с.Ытык-Кюель, ул.Софронова 11. Земельный участокв и помещение в собств-сти Ефимовой А.Е., жилой дом, 1-этаж, общ площ 105,7 кв.м. В настоящее время куплена мебель, игрушки, необходимый инвентарь, сделан ремонт. Открытие планируется в январе-феврале 2014 г.</t>
  </si>
  <si>
    <t>ООО "Нова-Пила" Гоголев Алексей Романович</t>
  </si>
  <si>
    <t>Усть-Алданский улус, с. Дюпся</t>
  </si>
  <si>
    <t>Производство навесной пилорамы</t>
  </si>
  <si>
    <t xml:space="preserve">ООО "Вита- гидропоника" </t>
  </si>
  <si>
    <t>Малосерийное производство по выращиванию зелени, овощей в районах Крайнего Севера</t>
  </si>
  <si>
    <t>ООО НПО "Экологические ресурсы" Шахтарин Д.В.</t>
  </si>
  <si>
    <t>ООО "Наука" Попов Роман Петрович</t>
  </si>
  <si>
    <t xml:space="preserve">Организация специального с/х предприятия по производству семян с/х культур высокой репродукции с применением новых технологий производства </t>
  </si>
  <si>
    <t>ООО АК "Система- элемент" Протопопов С.И.</t>
  </si>
  <si>
    <t xml:space="preserve">Повышение эффективности управления территорием в РС(Я) путем внедрения Автоматизированной системы оформления и предоставления обязательной отчетности хозяйствующих субъектов </t>
  </si>
  <si>
    <t>ООО "Многомерные технологии" Васильев Сергей Ефимович</t>
  </si>
  <si>
    <t>ООО "Дары Якутии" Борисов Василий Егорович</t>
  </si>
  <si>
    <t>ООО "Бигэ" Неустроев Андрей Иванович</t>
  </si>
  <si>
    <t>Разработка теплоизоляционного покрытия медицинской и сухой краски</t>
  </si>
  <si>
    <t>Выращивание рыбы и одных биологических ресурсов</t>
  </si>
  <si>
    <t>Создание композитных (составных) информационных ресурсов на основе лазерного сканирования, трехмерного моделирования, прототипирования</t>
  </si>
  <si>
    <t>Производство рыбокостной муки</t>
  </si>
  <si>
    <t xml:space="preserve"> Химическое производство</t>
  </si>
  <si>
    <t>Производство пищевых продуктов, включая напитки, и табака</t>
  </si>
  <si>
    <t>ООО "Смарт Юнит"</t>
  </si>
  <si>
    <t>ООО НПЦ "Хоту- Бакт"</t>
  </si>
  <si>
    <t>предоставление различных видов  хостинга и широкого перечня сопутствующих услуг</t>
  </si>
  <si>
    <t>Разработка и производство новых лекарственных средств и биологических препаратов</t>
  </si>
  <si>
    <t>ООО "Столичный Энергоресурс" Сизых Николай Иннокентьевич</t>
  </si>
  <si>
    <t>Производство электроэнергии</t>
  </si>
  <si>
    <t>Раздел E.  Производство и распределение электроэнергии, газа и воды</t>
  </si>
  <si>
    <t>ООО "Центр бытового обслуживания "Духова и партнеры" Федорова Ирина Николаевна</t>
  </si>
  <si>
    <t>К(Ф)Х Устинов Степан Васильевич</t>
  </si>
  <si>
    <t>Хангаласский улус, с.Качикатцы</t>
  </si>
  <si>
    <t>ИП Павлова Римма Егоровна</t>
  </si>
  <si>
    <t>Чурапчиснкий улус, с.Чурапча</t>
  </si>
  <si>
    <t>ИП Прокопьева Мария Леонидовна</t>
  </si>
  <si>
    <t>ИП Саввинова Федора Егоровна</t>
  </si>
  <si>
    <t>Дополнительное образование детей</t>
  </si>
  <si>
    <t>ООО "Центр бытового обслуживания "Духова и партнеры"</t>
  </si>
  <si>
    <t>регистрация Хангаласский улус, г.Покровск, место ведения деят-сти г.Якутск</t>
  </si>
  <si>
    <t>ООО "Бизнес-агентство "Колейдоскоп"</t>
  </si>
  <si>
    <t>Кобяйский улус, п.Сангар</t>
  </si>
  <si>
    <t>Деятельность в области права, бухгалтерского учета и аудита</t>
  </si>
  <si>
    <t>ИП Сергеева Яна Артуровна</t>
  </si>
  <si>
    <t>1981</t>
  </si>
  <si>
    <t>К(Ф)Х Моргуль Сергей Николаевич</t>
  </si>
  <si>
    <t>Растениеводство</t>
  </si>
  <si>
    <t>1959</t>
  </si>
  <si>
    <t>ИП Платонова Светлана Леонидовна</t>
  </si>
  <si>
    <t>Дошкольное и начальное общее образование</t>
  </si>
  <si>
    <t>Раздел M.  Образование</t>
  </si>
  <si>
    <t>ИП Строева Надежда Александровна</t>
  </si>
  <si>
    <t>Намский улус, с. Крест-Кытыл</t>
  </si>
  <si>
    <t>ООО "Айкра"</t>
  </si>
  <si>
    <t>Производство красителей и пигментов</t>
  </si>
  <si>
    <t>ООО "Биометрические системы - Саха"</t>
  </si>
  <si>
    <t>Прочая деятельность, связанная с использованием вычислит. техники и информац. технологий</t>
  </si>
  <si>
    <t>ООО «Саха Бизнес Партнер»</t>
  </si>
  <si>
    <t>ООО «БилПро»</t>
  </si>
  <si>
    <t>Разработка программного обеспечения и консультирование в этой области</t>
  </si>
  <si>
    <t>ООО "Адгезия"</t>
  </si>
  <si>
    <t>ООО АК "Система-Элемент"</t>
  </si>
  <si>
    <t>Строительство зданий и сооружений; Производство изделий из бетона, гипса, цемента</t>
  </si>
  <si>
    <t>Сертификат соответствия ГОСТ ISO 9001-2011</t>
  </si>
  <si>
    <t>Сертификат соответствия ГОСТ ISO 9001-2011(ISO 9001:2008)</t>
  </si>
  <si>
    <t>РБ 153 509          ФБ 316 079</t>
  </si>
  <si>
    <t>Размер поддержки (руб.)</t>
  </si>
  <si>
    <t>385 266, 70</t>
  </si>
  <si>
    <t xml:space="preserve">328330, 96 </t>
  </si>
  <si>
    <t>358 929, 80</t>
  </si>
  <si>
    <t>29 807, 40</t>
  </si>
  <si>
    <t>449 471, 14</t>
  </si>
  <si>
    <t>Дата регистрации</t>
  </si>
  <si>
    <t>11.03.2013г.</t>
  </si>
  <si>
    <t>2002г</t>
  </si>
  <si>
    <t>приобретение сырья и материалов</t>
  </si>
  <si>
    <t>приобретение оборудования, сырья и материалов</t>
  </si>
  <si>
    <t>услуги перевозки, реклама, приобретение оборудования</t>
  </si>
  <si>
    <t>транспортные расходы, реклама, прочие зататы на технологические инновации</t>
  </si>
  <si>
    <t>разработка сайта, командированчные расходы, программное средство</t>
  </si>
  <si>
    <t xml:space="preserve">юридические услуги, приобретение оборудования, расх. материалов, услуги по выращиванию культуры </t>
  </si>
  <si>
    <t>биометрические терминалы учета рабочего времени</t>
  </si>
  <si>
    <t>расходные материалы, оборудование, оплата налогов</t>
  </si>
  <si>
    <t>разработка мобильного приложения</t>
  </si>
  <si>
    <t>БСС "Система Глаббух"</t>
  </si>
  <si>
    <t>Обучение работника</t>
  </si>
  <si>
    <t>Обучение производственного персонала</t>
  </si>
  <si>
    <t>Технологическое присоединение объекта: ЗАО "Металлком" производственный цех №1 ; Величина присоединяемой мощности- 250кВт, категория надежности-3</t>
  </si>
  <si>
    <t>Технологическое присоединение объекта: Торговый центр; Величина присоединяемой мощности: 15 кВт, категория надежности-3</t>
  </si>
  <si>
    <t>Технологическое присоединение объекта: Конебаза; Величина присоединяемой мощности:30 кВт, категория надежности-3</t>
  </si>
  <si>
    <t>приобретение оборудованя, сырья, материалов, релама, транспортные расходы, сертификация</t>
  </si>
  <si>
    <t>исследование и разработка новых продуктов</t>
  </si>
  <si>
    <t>приобретение оборудования, сырья и материалов, создание МТБ, аренда помещений, уплата процентов кредита, сертификация, приобретение оборудования</t>
  </si>
  <si>
    <t>аренда помещения</t>
  </si>
  <si>
    <t>аренда помещения, муз.оборудование, оборудование для пож.безопасности</t>
  </si>
  <si>
    <t>приобретение помещения</t>
  </si>
  <si>
    <t>детская мебель , посуда</t>
  </si>
  <si>
    <t>детская мебель , техника</t>
  </si>
  <si>
    <t>мебель, техника, посуда, стр-ые мат-лы,инвентарь для пожарной безопасности</t>
  </si>
  <si>
    <t>мебель, техника, посуда, стр-ые мат-лы,реклама</t>
  </si>
  <si>
    <t>мебель, техника, посуда, аренда помещения</t>
  </si>
  <si>
    <t>игрушки, стр-ые материалы, аренда помещения</t>
  </si>
  <si>
    <t>2011</t>
  </si>
  <si>
    <t>коммун.услуги, техника</t>
  </si>
  <si>
    <t>оборудование</t>
  </si>
  <si>
    <t xml:space="preserve">коммун.услуги, </t>
  </si>
  <si>
    <t>аренда, коммун. Услуги, быт.техника</t>
  </si>
  <si>
    <t>реклама, трансортные расходы, оборудование</t>
  </si>
  <si>
    <t>коммун.услуги</t>
  </si>
  <si>
    <t>аренда, реклама, оборудование, инвентарь</t>
  </si>
  <si>
    <t xml:space="preserve">реклама, производ-ые расходы, </t>
  </si>
  <si>
    <t>аренда, инвентарь</t>
  </si>
  <si>
    <t>инвентарь, оборудование</t>
  </si>
  <si>
    <t>оборудование,реклама, коммун.услуги</t>
  </si>
  <si>
    <t>Жилищно-коммунальные и производственные расходы</t>
  </si>
  <si>
    <t xml:space="preserve">Приобретение оборудования и инвентаря </t>
  </si>
  <si>
    <t>Аренда помещения, производственные расходы</t>
  </si>
  <si>
    <t>Аренда помещения</t>
  </si>
  <si>
    <t>Рекламные и производственные расходы</t>
  </si>
  <si>
    <t>Аренда помещения, жилищно-коммунальные и производственные расходы</t>
  </si>
  <si>
    <t>Приобретение оборудования, жилищно-коммунальные и рекламные расходы</t>
  </si>
  <si>
    <t>Раздел В. Рыболовство и рыбоводство</t>
  </si>
  <si>
    <t xml:space="preserve">Раздел O.  Предоставление прочих коммунальных, социальных и персональных услуг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</si>
</sst>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р_."/>
    <numFmt numFmtId="168" formatCode="000000"/>
    <numFmt numFmtId="169" formatCode="dd/mm/yy;@"/>
  </numFmts>
  <fonts count="5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Helv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00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0" fontId="20" fillId="20" borderId="1" applyNumberFormat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0"/>
    <xf numFmtId="0" fontId="8" fillId="0" borderId="0"/>
    <xf numFmtId="0" fontId="34" fillId="0" borderId="0"/>
    <xf numFmtId="0" fontId="16" fillId="0" borderId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4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</cellStyleXfs>
  <cellXfs count="509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0" fontId="9" fillId="0" borderId="0" xfId="0" applyFont="1"/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 applyAlignment="1">
      <alignment textRotation="90"/>
    </xf>
    <xf numFmtId="4" fontId="9" fillId="0" borderId="0" xfId="0" applyNumberFormat="1" applyFont="1"/>
    <xf numFmtId="49" fontId="5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textRotation="90" wrapText="1"/>
    </xf>
    <xf numFmtId="4" fontId="11" fillId="0" borderId="0" xfId="0" applyNumberFormat="1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textRotation="90" wrapText="1"/>
    </xf>
    <xf numFmtId="4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textRotation="90"/>
    </xf>
    <xf numFmtId="4" fontId="15" fillId="0" borderId="0" xfId="0" applyNumberFormat="1" applyFont="1"/>
    <xf numFmtId="0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/>
    <xf numFmtId="1" fontId="9" fillId="0" borderId="0" xfId="0" applyNumberFormat="1" applyFont="1" applyAlignment="1"/>
    <xf numFmtId="1" fontId="13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/>
    <xf numFmtId="0" fontId="11" fillId="24" borderId="0" xfId="0" applyFont="1" applyFill="1"/>
    <xf numFmtId="0" fontId="11" fillId="25" borderId="10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5" fillId="0" borderId="0" xfId="0" applyNumberFormat="1" applyFont="1" applyAlignment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wrapText="1"/>
    </xf>
    <xf numFmtId="0" fontId="9" fillId="26" borderId="0" xfId="0" applyFont="1" applyFill="1"/>
    <xf numFmtId="0" fontId="9" fillId="26" borderId="10" xfId="0" applyFont="1" applyFill="1" applyBorder="1"/>
    <xf numFmtId="0" fontId="5" fillId="0" borderId="10" xfId="340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34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9" fontId="13" fillId="0" borderId="10" xfId="37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340" applyFont="1" applyFill="1" applyBorder="1" applyAlignment="1">
      <alignment horizontal="center" vertical="center" wrapText="1"/>
    </xf>
    <xf numFmtId="164" fontId="3" fillId="0" borderId="11" xfId="244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40" applyFont="1" applyFill="1" applyBorder="1" applyAlignment="1">
      <alignment horizontal="center" vertical="center" wrapText="1"/>
    </xf>
    <xf numFmtId="1" fontId="5" fillId="0" borderId="10" xfId="342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/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33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318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167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" fontId="13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0" xfId="0" applyFont="1" applyBorder="1" applyAlignment="1">
      <alignment horizontal="center" vertical="center" wrapText="1"/>
    </xf>
    <xf numFmtId="14" fontId="13" fillId="0" borderId="11" xfId="0" applyNumberFormat="1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2" fontId="5" fillId="0" borderId="14" xfId="34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14" fontId="13" fillId="0" borderId="10" xfId="0" applyNumberFormat="1" applyFont="1" applyFill="1" applyBorder="1" applyAlignment="1">
      <alignment horizontal="center" vertical="center" wrapText="1"/>
    </xf>
    <xf numFmtId="167" fontId="13" fillId="0" borderId="10" xfId="0" applyNumberFormat="1" applyFont="1" applyFill="1" applyBorder="1" applyAlignment="1">
      <alignment horizontal="center" vertical="center" wrapText="1"/>
    </xf>
    <xf numFmtId="12" fontId="5" fillId="0" borderId="15" xfId="34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67" fontId="14" fillId="0" borderId="0" xfId="0" applyNumberFormat="1" applyFont="1"/>
    <xf numFmtId="0" fontId="3" fillId="0" borderId="14" xfId="340" applyFont="1" applyFill="1" applyBorder="1" applyAlignment="1">
      <alignment horizontal="center" vertical="center" wrapText="1"/>
    </xf>
    <xf numFmtId="1" fontId="3" fillId="0" borderId="11" xfId="342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12" fontId="5" fillId="0" borderId="10" xfId="340" applyNumberFormat="1" applyFont="1" applyFill="1" applyBorder="1" applyAlignment="1">
      <alignment horizontal="center" vertical="center" wrapText="1"/>
    </xf>
    <xf numFmtId="14" fontId="5" fillId="0" borderId="10" xfId="340" applyNumberFormat="1" applyFont="1" applyFill="1" applyBorder="1" applyAlignment="1">
      <alignment horizontal="center" vertical="center" wrapText="1"/>
    </xf>
    <xf numFmtId="12" fontId="13" fillId="0" borderId="10" xfId="0" applyNumberFormat="1" applyFont="1" applyFill="1" applyBorder="1" applyAlignment="1">
      <alignment horizontal="center" vertical="center" wrapText="1"/>
    </xf>
    <xf numFmtId="164" fontId="5" fillId="0" borderId="10" xfId="244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" fontId="13" fillId="0" borderId="10" xfId="0" applyNumberFormat="1" applyFont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" fillId="0" borderId="13" xfId="34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4" fontId="13" fillId="0" borderId="12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10" xfId="34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textRotation="90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 wrapText="1"/>
    </xf>
    <xf numFmtId="4" fontId="33" fillId="0" borderId="0" xfId="0" applyNumberFormat="1" applyFont="1" applyAlignment="1">
      <alignment horizontal="center" vertical="center" wrapText="1"/>
    </xf>
    <xf numFmtId="4" fontId="13" fillId="26" borderId="10" xfId="0" applyNumberFormat="1" applyFont="1" applyFill="1" applyBorder="1" applyAlignment="1">
      <alignment horizontal="center" vertical="center" wrapText="1"/>
    </xf>
    <xf numFmtId="0" fontId="13" fillId="26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" fontId="5" fillId="26" borderId="10" xfId="0" applyNumberFormat="1" applyFont="1" applyFill="1" applyBorder="1" applyAlignment="1">
      <alignment horizontal="center" vertical="center" wrapText="1"/>
    </xf>
    <xf numFmtId="1" fontId="13" fillId="26" borderId="10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68" fontId="13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9" fillId="26" borderId="15" xfId="0" applyFont="1" applyFill="1" applyBorder="1"/>
    <xf numFmtId="14" fontId="13" fillId="26" borderId="10" xfId="0" applyNumberFormat="1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1" fontId="5" fillId="26" borderId="10" xfId="0" applyNumberFormat="1" applyFont="1" applyFill="1" applyBorder="1" applyAlignment="1">
      <alignment horizontal="center" vertical="center" wrapText="1"/>
    </xf>
    <xf numFmtId="4" fontId="3" fillId="26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34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0" xfId="34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textRotation="90" wrapText="1"/>
    </xf>
    <xf numFmtId="165" fontId="13" fillId="0" borderId="10" xfId="0" applyNumberFormat="1" applyFont="1" applyFill="1" applyBorder="1" applyAlignment="1">
      <alignment vertical="center" wrapText="1"/>
    </xf>
    <xf numFmtId="165" fontId="47" fillId="0" borderId="10" xfId="0" applyNumberFormat="1" applyFont="1" applyFill="1" applyBorder="1" applyAlignment="1">
      <alignment vertical="center" wrapText="1"/>
    </xf>
    <xf numFmtId="165" fontId="47" fillId="0" borderId="10" xfId="0" applyNumberFormat="1" applyFont="1" applyBorder="1" applyAlignment="1">
      <alignment vertical="center" wrapText="1"/>
    </xf>
    <xf numFmtId="165" fontId="13" fillId="0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 wrapText="1"/>
    </xf>
    <xf numFmtId="0" fontId="3" fillId="0" borderId="0" xfId="34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6" fontId="13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2" fontId="5" fillId="0" borderId="19" xfId="34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4" fillId="0" borderId="0" xfId="0" applyFont="1"/>
    <xf numFmtId="0" fontId="47" fillId="0" borderId="10" xfId="329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" fontId="13" fillId="0" borderId="10" xfId="340" applyNumberFormat="1" applyFont="1" applyFill="1" applyBorder="1" applyAlignment="1">
      <alignment horizontal="center" vertical="center" wrapText="1"/>
    </xf>
    <xf numFmtId="1" fontId="5" fillId="0" borderId="12" xfId="342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textRotation="90" wrapText="1"/>
    </xf>
    <xf numFmtId="1" fontId="41" fillId="0" borderId="10" xfId="0" applyNumberFormat="1" applyFont="1" applyFill="1" applyBorder="1" applyAlignment="1">
      <alignment horizontal="center" vertical="center" wrapText="1"/>
    </xf>
    <xf numFmtId="1" fontId="41" fillId="0" borderId="10" xfId="0" applyNumberFormat="1" applyFont="1" applyBorder="1" applyAlignment="1">
      <alignment horizontal="center" vertical="center" wrapText="1"/>
    </xf>
    <xf numFmtId="1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textRotation="90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5" fillId="0" borderId="10" xfId="319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" fontId="3" fillId="0" borderId="13" xfId="34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horizontal="center" vertical="center" wrapText="1"/>
    </xf>
    <xf numFmtId="167" fontId="52" fillId="0" borderId="10" xfId="0" applyNumberFormat="1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165" fontId="5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/>
    <xf numFmtId="3" fontId="51" fillId="0" borderId="10" xfId="0" applyNumberFormat="1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5" fillId="29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166" fontId="13" fillId="0" borderId="10" xfId="0" applyNumberFormat="1" applyFont="1" applyFill="1" applyBorder="1" applyAlignment="1">
      <alignment horizontal="center" vertical="center" wrapText="1"/>
    </xf>
    <xf numFmtId="166" fontId="5" fillId="0" borderId="10" xfId="340" applyNumberFormat="1" applyFont="1" applyFill="1" applyBorder="1" applyAlignment="1">
      <alignment horizontal="center" vertical="center" wrapText="1"/>
    </xf>
    <xf numFmtId="166" fontId="49" fillId="0" borderId="10" xfId="0" applyNumberFormat="1" applyFont="1" applyBorder="1" applyAlignment="1">
      <alignment horizontal="center" vertical="center"/>
    </xf>
    <xf numFmtId="0" fontId="49" fillId="29" borderId="10" xfId="0" applyFont="1" applyFill="1" applyBorder="1" applyAlignment="1">
      <alignment horizontal="center" vertical="center" wrapText="1"/>
    </xf>
    <xf numFmtId="0" fontId="13" fillId="29" borderId="10" xfId="0" applyFont="1" applyFill="1" applyBorder="1" applyAlignment="1">
      <alignment horizontal="center" vertical="center" wrapText="1"/>
    </xf>
    <xf numFmtId="14" fontId="13" fillId="29" borderId="10" xfId="0" applyNumberFormat="1" applyFont="1" applyFill="1" applyBorder="1" applyAlignment="1">
      <alignment horizontal="center" vertical="center" wrapText="1"/>
    </xf>
    <xf numFmtId="0" fontId="13" fillId="29" borderId="11" xfId="0" applyFont="1" applyFill="1" applyBorder="1" applyAlignment="1">
      <alignment horizontal="center" vertical="center" wrapText="1"/>
    </xf>
    <xf numFmtId="16" fontId="13" fillId="29" borderId="10" xfId="0" applyNumberFormat="1" applyFont="1" applyFill="1" applyBorder="1" applyAlignment="1">
      <alignment horizontal="center" vertical="center" wrapText="1"/>
    </xf>
    <xf numFmtId="166" fontId="13" fillId="29" borderId="10" xfId="0" applyNumberFormat="1" applyFont="1" applyFill="1" applyBorder="1" applyAlignment="1">
      <alignment horizontal="center" vertical="center" wrapText="1"/>
    </xf>
    <xf numFmtId="12" fontId="13" fillId="29" borderId="10" xfId="0" applyNumberFormat="1" applyFont="1" applyFill="1" applyBorder="1" applyAlignment="1">
      <alignment horizontal="center" vertical="center" wrapText="1"/>
    </xf>
    <xf numFmtId="0" fontId="36" fillId="29" borderId="0" xfId="0" applyFont="1" applyFill="1"/>
    <xf numFmtId="167" fontId="3" fillId="0" borderId="0" xfId="0" applyNumberFormat="1" applyFont="1" applyFill="1" applyAlignment="1">
      <alignment horizontal="center" vertical="center" wrapText="1"/>
    </xf>
    <xf numFmtId="165" fontId="14" fillId="0" borderId="10" xfId="0" applyNumberFormat="1" applyFont="1" applyFill="1" applyBorder="1" applyAlignment="1">
      <alignment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wrapText="1"/>
    </xf>
    <xf numFmtId="1" fontId="33" fillId="29" borderId="10" xfId="0" applyNumberFormat="1" applyFont="1" applyFill="1" applyBorder="1" applyAlignment="1">
      <alignment horizontal="center" vertical="center" wrapText="1"/>
    </xf>
    <xf numFmtId="3" fontId="33" fillId="29" borderId="10" xfId="0" applyNumberFormat="1" applyFont="1" applyFill="1" applyBorder="1" applyAlignment="1">
      <alignment horizontal="center" vertical="center" wrapText="1"/>
    </xf>
    <xf numFmtId="0" fontId="5" fillId="29" borderId="10" xfId="0" applyNumberFormat="1" applyFont="1" applyFill="1" applyBorder="1" applyAlignment="1">
      <alignment horizontal="center" vertical="center" wrapText="1"/>
    </xf>
    <xf numFmtId="4" fontId="13" fillId="29" borderId="10" xfId="0" applyNumberFormat="1" applyFont="1" applyFill="1" applyBorder="1" applyAlignment="1">
      <alignment horizontal="center" vertical="center" wrapText="1"/>
    </xf>
    <xf numFmtId="3" fontId="51" fillId="29" borderId="10" xfId="0" applyNumberFormat="1" applyFont="1" applyFill="1" applyBorder="1" applyAlignment="1">
      <alignment horizontal="center" vertical="center" wrapText="1"/>
    </xf>
    <xf numFmtId="0" fontId="33" fillId="29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/>
    </xf>
    <xf numFmtId="0" fontId="9" fillId="28" borderId="0" xfId="0" applyFont="1" applyFill="1"/>
    <xf numFmtId="4" fontId="10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29" borderId="1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 wrapText="1"/>
    </xf>
    <xf numFmtId="165" fontId="47" fillId="0" borderId="10" xfId="0" applyNumberFormat="1" applyFont="1" applyFill="1" applyBorder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top" wrapText="1"/>
    </xf>
    <xf numFmtId="3" fontId="48" fillId="0" borderId="10" xfId="0" applyNumberFormat="1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11" fillId="0" borderId="10" xfId="0" applyFont="1" applyFill="1" applyBorder="1"/>
    <xf numFmtId="0" fontId="11" fillId="0" borderId="10" xfId="0" applyFont="1" applyBorder="1" applyAlignment="1">
      <alignment horizontal="center" vertical="center"/>
    </xf>
    <xf numFmtId="0" fontId="48" fillId="0" borderId="10" xfId="339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4" fontId="3" fillId="27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14" fontId="50" fillId="0" borderId="12" xfId="0" applyNumberFormat="1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3" fontId="35" fillId="0" borderId="12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39" fillId="0" borderId="10" xfId="0" applyFont="1" applyFill="1" applyBorder="1" applyAlignment="1">
      <alignment horizontal="center" vertical="center" wrapText="1"/>
    </xf>
    <xf numFmtId="14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1" fontId="9" fillId="0" borderId="11" xfId="34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1" fontId="13" fillId="29" borderId="10" xfId="0" applyNumberFormat="1" applyFont="1" applyFill="1" applyBorder="1" applyAlignment="1">
      <alignment horizontal="center" vertical="center" wrapText="1"/>
    </xf>
    <xf numFmtId="168" fontId="13" fillId="29" borderId="10" xfId="0" applyNumberFormat="1" applyFont="1" applyFill="1" applyBorder="1" applyAlignment="1">
      <alignment horizontal="center" vertical="center" wrapText="1"/>
    </xf>
    <xf numFmtId="3" fontId="13" fillId="29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68" fontId="50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7" xfId="0" applyNumberFormat="1" applyFont="1" applyFill="1" applyBorder="1" applyAlignment="1">
      <alignment horizontal="center" vertical="center" wrapText="1"/>
    </xf>
    <xf numFmtId="14" fontId="33" fillId="0" borderId="17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42" fillId="0" borderId="10" xfId="0" applyFont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168" fontId="50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3" fontId="43" fillId="0" borderId="0" xfId="0" applyNumberFormat="1" applyFont="1"/>
    <xf numFmtId="0" fontId="47" fillId="0" borderId="17" xfId="329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5" fillId="26" borderId="10" xfId="319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13" fillId="0" borderId="10" xfId="319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vertical="center" wrapText="1"/>
    </xf>
    <xf numFmtId="0" fontId="35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4" fontId="50" fillId="0" borderId="12" xfId="0" applyNumberFormat="1" applyFont="1" applyFill="1" applyBorder="1" applyAlignment="1">
      <alignment horizontal="center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0" fontId="57" fillId="29" borderId="10" xfId="0" applyFont="1" applyFill="1" applyBorder="1" applyAlignment="1">
      <alignment horizontal="center" vertical="center" wrapText="1"/>
    </xf>
    <xf numFmtId="1" fontId="44" fillId="29" borderId="10" xfId="0" applyNumberFormat="1" applyFont="1" applyFill="1" applyBorder="1" applyAlignment="1">
      <alignment horizontal="center"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50" fillId="29" borderId="10" xfId="0" applyFont="1" applyFill="1" applyBorder="1" applyAlignment="1">
      <alignment horizontal="center" vertical="center" wrapText="1"/>
    </xf>
    <xf numFmtId="1" fontId="50" fillId="29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4" fontId="13" fillId="0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/>
    <xf numFmtId="49" fontId="5" fillId="26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" fontId="5" fillId="0" borderId="10" xfId="342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2" xfId="0" applyNumberFormat="1" applyFont="1" applyBorder="1" applyAlignment="1">
      <alignment horizontal="center" vertical="center" wrapText="1"/>
    </xf>
    <xf numFmtId="3" fontId="51" fillId="0" borderId="13" xfId="0" applyNumberFormat="1" applyFont="1" applyBorder="1" applyAlignment="1">
      <alignment horizontal="center" vertical="center" wrapText="1"/>
    </xf>
    <xf numFmtId="3" fontId="51" fillId="0" borderId="11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" fillId="0" borderId="11" xfId="34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" fontId="3" fillId="0" borderId="12" xfId="340" applyNumberFormat="1" applyFont="1" applyFill="1" applyBorder="1" applyAlignment="1">
      <alignment horizontal="center" vertical="center" wrapText="1"/>
    </xf>
    <xf numFmtId="1" fontId="3" fillId="0" borderId="11" xfId="340" applyNumberFormat="1" applyFont="1" applyFill="1" applyBorder="1" applyAlignment="1">
      <alignment horizontal="center" vertical="center" wrapText="1"/>
    </xf>
    <xf numFmtId="0" fontId="3" fillId="0" borderId="12" xfId="34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13" fillId="0" borderId="10" xfId="0" applyNumberFormat="1" applyFont="1" applyBorder="1" applyAlignment="1">
      <alignment horizontal="center" vertical="center" wrapText="1"/>
    </xf>
    <xf numFmtId="0" fontId="3" fillId="0" borderId="21" xfId="34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340" applyFont="1" applyFill="1" applyBorder="1" applyAlignment="1">
      <alignment horizontal="center" vertical="center" wrapText="1"/>
    </xf>
    <xf numFmtId="1" fontId="3" fillId="0" borderId="10" xfId="342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64" fontId="3" fillId="0" borderId="10" xfId="244" applyFont="1" applyFill="1" applyBorder="1" applyAlignment="1">
      <alignment horizontal="center" vertical="center" wrapText="1"/>
    </xf>
    <xf numFmtId="164" fontId="3" fillId="0" borderId="12" xfId="244" applyFont="1" applyFill="1" applyBorder="1" applyAlignment="1">
      <alignment horizontal="center" vertical="center" wrapText="1"/>
    </xf>
    <xf numFmtId="164" fontId="3" fillId="0" borderId="11" xfId="244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0" xfId="245" applyFont="1" applyFill="1" applyBorder="1" applyAlignment="1">
      <alignment horizontal="center" vertical="center" wrapText="1"/>
    </xf>
    <xf numFmtId="0" fontId="12" fillId="0" borderId="10" xfId="340" applyFont="1" applyFill="1" applyBorder="1" applyAlignment="1">
      <alignment horizontal="center" vertical="center" wrapText="1"/>
    </xf>
    <xf numFmtId="0" fontId="13" fillId="0" borderId="10" xfId="340" applyFont="1" applyFill="1" applyBorder="1" applyAlignment="1">
      <alignment horizontal="center" vertical="center" textRotation="90" wrapText="1"/>
    </xf>
    <xf numFmtId="165" fontId="13" fillId="0" borderId="10" xfId="0" applyNumberFormat="1" applyFont="1" applyFill="1" applyBorder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3" fillId="0" borderId="10" xfId="340" applyNumberFormat="1" applyFont="1" applyFill="1" applyBorder="1" applyAlignment="1">
      <alignment horizontal="center" vertical="center" wrapText="1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" fontId="5" fillId="0" borderId="10" xfId="34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6" fillId="0" borderId="21" xfId="34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34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0" fontId="12" fillId="0" borderId="0" xfId="340" applyFont="1" applyFill="1" applyBorder="1" applyAlignment="1">
      <alignment horizontal="center" vertical="center" wrapText="1"/>
    </xf>
    <xf numFmtId="0" fontId="13" fillId="0" borderId="10" xfId="34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2" xfId="342" applyNumberFormat="1" applyFont="1" applyFill="1" applyBorder="1" applyAlignment="1">
      <alignment horizontal="center" vertical="center" wrapText="1"/>
    </xf>
    <xf numFmtId="1" fontId="3" fillId="0" borderId="11" xfId="342" applyNumberFormat="1" applyFont="1" applyFill="1" applyBorder="1" applyAlignment="1">
      <alignment horizontal="center" vertical="center" wrapText="1"/>
    </xf>
    <xf numFmtId="0" fontId="5" fillId="0" borderId="12" xfId="340" applyFont="1" applyFill="1" applyBorder="1" applyAlignment="1">
      <alignment horizontal="center" vertical="center" wrapText="1"/>
    </xf>
    <xf numFmtId="0" fontId="5" fillId="0" borderId="11" xfId="34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12" xfId="342" applyNumberFormat="1" applyFont="1" applyFill="1" applyBorder="1" applyAlignment="1">
      <alignment horizontal="center" vertical="center" wrapText="1"/>
    </xf>
    <xf numFmtId="1" fontId="5" fillId="0" borderId="11" xfId="342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7" xfId="340" applyFont="1" applyFill="1" applyBorder="1" applyAlignment="1">
      <alignment horizontal="center" vertical="center" wrapText="1"/>
    </xf>
    <xf numFmtId="0" fontId="6" fillId="0" borderId="23" xfId="340" applyFont="1" applyFill="1" applyBorder="1" applyAlignment="1">
      <alignment horizontal="center" vertical="center" wrapText="1"/>
    </xf>
    <xf numFmtId="0" fontId="6" fillId="0" borderId="15" xfId="34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9" fontId="5" fillId="0" borderId="12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6" fillId="0" borderId="0" xfId="340" applyFont="1" applyFill="1" applyBorder="1" applyAlignment="1">
      <alignment horizontal="center" vertical="center" wrapText="1"/>
    </xf>
  </cellXfs>
  <cellStyles count="400">
    <cellStyle name="20% - Акцент1 10" xfId="1" xr:uid="{00000000-0005-0000-0000-000000000000}"/>
    <cellStyle name="20% - Акцент1 2" xfId="2" xr:uid="{00000000-0005-0000-0000-000001000000}"/>
    <cellStyle name="20% - Акцент1 3" xfId="3" xr:uid="{00000000-0005-0000-0000-000002000000}"/>
    <cellStyle name="20% - Акцент1 4" xfId="4" xr:uid="{00000000-0005-0000-0000-000003000000}"/>
    <cellStyle name="20% - Акцент1 5" xfId="5" xr:uid="{00000000-0005-0000-0000-000004000000}"/>
    <cellStyle name="20% - Акцент1 6" xfId="6" xr:uid="{00000000-0005-0000-0000-000005000000}"/>
    <cellStyle name="20% - Акцент1 7" xfId="7" xr:uid="{00000000-0005-0000-0000-000006000000}"/>
    <cellStyle name="20% - Акцент1 8" xfId="8" xr:uid="{00000000-0005-0000-0000-000007000000}"/>
    <cellStyle name="20% - Акцент1 9" xfId="9" xr:uid="{00000000-0005-0000-0000-000008000000}"/>
    <cellStyle name="20% - Акцент2 10" xfId="10" xr:uid="{00000000-0005-0000-0000-000009000000}"/>
    <cellStyle name="20% - Акцент2 2" xfId="11" xr:uid="{00000000-0005-0000-0000-00000A000000}"/>
    <cellStyle name="20% - Акцент2 3" xfId="12" xr:uid="{00000000-0005-0000-0000-00000B000000}"/>
    <cellStyle name="20% - Акцент2 4" xfId="13" xr:uid="{00000000-0005-0000-0000-00000C000000}"/>
    <cellStyle name="20% - Акцент2 5" xfId="14" xr:uid="{00000000-0005-0000-0000-00000D000000}"/>
    <cellStyle name="20% - Акцент2 6" xfId="15" xr:uid="{00000000-0005-0000-0000-00000E000000}"/>
    <cellStyle name="20% - Акцент2 7" xfId="16" xr:uid="{00000000-0005-0000-0000-00000F000000}"/>
    <cellStyle name="20% - Акцент2 8" xfId="17" xr:uid="{00000000-0005-0000-0000-000010000000}"/>
    <cellStyle name="20% - Акцент2 9" xfId="18" xr:uid="{00000000-0005-0000-0000-000011000000}"/>
    <cellStyle name="20% - Акцент3 10" xfId="19" xr:uid="{00000000-0005-0000-0000-000012000000}"/>
    <cellStyle name="20% - Акцент3 2" xfId="20" xr:uid="{00000000-0005-0000-0000-000013000000}"/>
    <cellStyle name="20% - Акцент3 3" xfId="21" xr:uid="{00000000-0005-0000-0000-000014000000}"/>
    <cellStyle name="20% - Акцент3 4" xfId="22" xr:uid="{00000000-0005-0000-0000-000015000000}"/>
    <cellStyle name="20% - Акцент3 5" xfId="23" xr:uid="{00000000-0005-0000-0000-000016000000}"/>
    <cellStyle name="20% - Акцент3 6" xfId="24" xr:uid="{00000000-0005-0000-0000-000017000000}"/>
    <cellStyle name="20% - Акцент3 7" xfId="25" xr:uid="{00000000-0005-0000-0000-000018000000}"/>
    <cellStyle name="20% - Акцент3 8" xfId="26" xr:uid="{00000000-0005-0000-0000-000019000000}"/>
    <cellStyle name="20% - Акцент3 9" xfId="27" xr:uid="{00000000-0005-0000-0000-00001A000000}"/>
    <cellStyle name="20% - Акцент4 10" xfId="28" xr:uid="{00000000-0005-0000-0000-00001B000000}"/>
    <cellStyle name="20% - Акцент4 2" xfId="29" xr:uid="{00000000-0005-0000-0000-00001C000000}"/>
    <cellStyle name="20% - Акцент4 3" xfId="30" xr:uid="{00000000-0005-0000-0000-00001D000000}"/>
    <cellStyle name="20% - Акцент4 4" xfId="31" xr:uid="{00000000-0005-0000-0000-00001E000000}"/>
    <cellStyle name="20% - Акцент4 5" xfId="32" xr:uid="{00000000-0005-0000-0000-00001F000000}"/>
    <cellStyle name="20% - Акцент4 6" xfId="33" xr:uid="{00000000-0005-0000-0000-000020000000}"/>
    <cellStyle name="20% - Акцент4 7" xfId="34" xr:uid="{00000000-0005-0000-0000-000021000000}"/>
    <cellStyle name="20% - Акцент4 8" xfId="35" xr:uid="{00000000-0005-0000-0000-000022000000}"/>
    <cellStyle name="20% - Акцент4 9" xfId="36" xr:uid="{00000000-0005-0000-0000-000023000000}"/>
    <cellStyle name="20% - Акцент5 10" xfId="37" xr:uid="{00000000-0005-0000-0000-000024000000}"/>
    <cellStyle name="20% - Акцент5 2" xfId="38" xr:uid="{00000000-0005-0000-0000-000025000000}"/>
    <cellStyle name="20% - Акцент5 3" xfId="39" xr:uid="{00000000-0005-0000-0000-000026000000}"/>
    <cellStyle name="20% - Акцент5 4" xfId="40" xr:uid="{00000000-0005-0000-0000-000027000000}"/>
    <cellStyle name="20% - Акцент5 5" xfId="41" xr:uid="{00000000-0005-0000-0000-000028000000}"/>
    <cellStyle name="20% - Акцент5 6" xfId="42" xr:uid="{00000000-0005-0000-0000-000029000000}"/>
    <cellStyle name="20% - Акцент5 7" xfId="43" xr:uid="{00000000-0005-0000-0000-00002A000000}"/>
    <cellStyle name="20% - Акцент5 8" xfId="44" xr:uid="{00000000-0005-0000-0000-00002B000000}"/>
    <cellStyle name="20% - Акцент5 9" xfId="45" xr:uid="{00000000-0005-0000-0000-00002C000000}"/>
    <cellStyle name="20% - Акцент6 10" xfId="46" xr:uid="{00000000-0005-0000-0000-00002D000000}"/>
    <cellStyle name="20% - Акцент6 2" xfId="47" xr:uid="{00000000-0005-0000-0000-00002E000000}"/>
    <cellStyle name="20% - Акцент6 3" xfId="48" xr:uid="{00000000-0005-0000-0000-00002F000000}"/>
    <cellStyle name="20% - Акцент6 4" xfId="49" xr:uid="{00000000-0005-0000-0000-000030000000}"/>
    <cellStyle name="20% - Акцент6 5" xfId="50" xr:uid="{00000000-0005-0000-0000-000031000000}"/>
    <cellStyle name="20% - Акцент6 6" xfId="51" xr:uid="{00000000-0005-0000-0000-000032000000}"/>
    <cellStyle name="20% - Акцент6 7" xfId="52" xr:uid="{00000000-0005-0000-0000-000033000000}"/>
    <cellStyle name="20% - Акцент6 8" xfId="53" xr:uid="{00000000-0005-0000-0000-000034000000}"/>
    <cellStyle name="20% - Акцент6 9" xfId="54" xr:uid="{00000000-0005-0000-0000-000035000000}"/>
    <cellStyle name="40% - Акцент1 10" xfId="55" xr:uid="{00000000-0005-0000-0000-000036000000}"/>
    <cellStyle name="40% - Акцент1 2" xfId="56" xr:uid="{00000000-0005-0000-0000-000037000000}"/>
    <cellStyle name="40% - Акцент1 3" xfId="57" xr:uid="{00000000-0005-0000-0000-000038000000}"/>
    <cellStyle name="40% - Акцент1 4" xfId="58" xr:uid="{00000000-0005-0000-0000-000039000000}"/>
    <cellStyle name="40% - Акцент1 5" xfId="59" xr:uid="{00000000-0005-0000-0000-00003A000000}"/>
    <cellStyle name="40% - Акцент1 6" xfId="60" xr:uid="{00000000-0005-0000-0000-00003B000000}"/>
    <cellStyle name="40% - Акцент1 7" xfId="61" xr:uid="{00000000-0005-0000-0000-00003C000000}"/>
    <cellStyle name="40% - Акцент1 8" xfId="62" xr:uid="{00000000-0005-0000-0000-00003D000000}"/>
    <cellStyle name="40% - Акцент1 9" xfId="63" xr:uid="{00000000-0005-0000-0000-00003E000000}"/>
    <cellStyle name="40% - Акцент2 10" xfId="64" xr:uid="{00000000-0005-0000-0000-00003F000000}"/>
    <cellStyle name="40% - Акцент2 2" xfId="65" xr:uid="{00000000-0005-0000-0000-000040000000}"/>
    <cellStyle name="40% - Акцент2 3" xfId="66" xr:uid="{00000000-0005-0000-0000-000041000000}"/>
    <cellStyle name="40% - Акцент2 4" xfId="67" xr:uid="{00000000-0005-0000-0000-000042000000}"/>
    <cellStyle name="40% - Акцент2 5" xfId="68" xr:uid="{00000000-0005-0000-0000-000043000000}"/>
    <cellStyle name="40% - Акцент2 6" xfId="69" xr:uid="{00000000-0005-0000-0000-000044000000}"/>
    <cellStyle name="40% - Акцент2 7" xfId="70" xr:uid="{00000000-0005-0000-0000-000045000000}"/>
    <cellStyle name="40% - Акцент2 8" xfId="71" xr:uid="{00000000-0005-0000-0000-000046000000}"/>
    <cellStyle name="40% - Акцент2 9" xfId="72" xr:uid="{00000000-0005-0000-0000-000047000000}"/>
    <cellStyle name="40% - Акцент3 10" xfId="73" xr:uid="{00000000-0005-0000-0000-000048000000}"/>
    <cellStyle name="40% - Акцент3 2" xfId="74" xr:uid="{00000000-0005-0000-0000-000049000000}"/>
    <cellStyle name="40% - Акцент3 3" xfId="75" xr:uid="{00000000-0005-0000-0000-00004A000000}"/>
    <cellStyle name="40% - Акцент3 4" xfId="76" xr:uid="{00000000-0005-0000-0000-00004B000000}"/>
    <cellStyle name="40% - Акцент3 5" xfId="77" xr:uid="{00000000-0005-0000-0000-00004C000000}"/>
    <cellStyle name="40% - Акцент3 6" xfId="78" xr:uid="{00000000-0005-0000-0000-00004D000000}"/>
    <cellStyle name="40% - Акцент3 7" xfId="79" xr:uid="{00000000-0005-0000-0000-00004E000000}"/>
    <cellStyle name="40% - Акцент3 8" xfId="80" xr:uid="{00000000-0005-0000-0000-00004F000000}"/>
    <cellStyle name="40% - Акцент3 9" xfId="81" xr:uid="{00000000-0005-0000-0000-000050000000}"/>
    <cellStyle name="40% - Акцент4 10" xfId="82" xr:uid="{00000000-0005-0000-0000-000051000000}"/>
    <cellStyle name="40% - Акцент4 2" xfId="83" xr:uid="{00000000-0005-0000-0000-000052000000}"/>
    <cellStyle name="40% - Акцент4 3" xfId="84" xr:uid="{00000000-0005-0000-0000-000053000000}"/>
    <cellStyle name="40% - Акцент4 4" xfId="85" xr:uid="{00000000-0005-0000-0000-000054000000}"/>
    <cellStyle name="40% - Акцент4 5" xfId="86" xr:uid="{00000000-0005-0000-0000-000055000000}"/>
    <cellStyle name="40% - Акцент4 6" xfId="87" xr:uid="{00000000-0005-0000-0000-000056000000}"/>
    <cellStyle name="40% - Акцент4 7" xfId="88" xr:uid="{00000000-0005-0000-0000-000057000000}"/>
    <cellStyle name="40% - Акцент4 8" xfId="89" xr:uid="{00000000-0005-0000-0000-000058000000}"/>
    <cellStyle name="40% - Акцент4 9" xfId="90" xr:uid="{00000000-0005-0000-0000-000059000000}"/>
    <cellStyle name="40% - Акцент5 10" xfId="91" xr:uid="{00000000-0005-0000-0000-00005A000000}"/>
    <cellStyle name="40% - Акцент5 2" xfId="92" xr:uid="{00000000-0005-0000-0000-00005B000000}"/>
    <cellStyle name="40% - Акцент5 3" xfId="93" xr:uid="{00000000-0005-0000-0000-00005C000000}"/>
    <cellStyle name="40% - Акцент5 4" xfId="94" xr:uid="{00000000-0005-0000-0000-00005D000000}"/>
    <cellStyle name="40% - Акцент5 5" xfId="95" xr:uid="{00000000-0005-0000-0000-00005E000000}"/>
    <cellStyle name="40% - Акцент5 6" xfId="96" xr:uid="{00000000-0005-0000-0000-00005F000000}"/>
    <cellStyle name="40% - Акцент5 7" xfId="97" xr:uid="{00000000-0005-0000-0000-000060000000}"/>
    <cellStyle name="40% - Акцент5 8" xfId="98" xr:uid="{00000000-0005-0000-0000-000061000000}"/>
    <cellStyle name="40% - Акцент5 9" xfId="99" xr:uid="{00000000-0005-0000-0000-000062000000}"/>
    <cellStyle name="40% - Акцент6 10" xfId="100" xr:uid="{00000000-0005-0000-0000-000063000000}"/>
    <cellStyle name="40% - Акцент6 2" xfId="101" xr:uid="{00000000-0005-0000-0000-000064000000}"/>
    <cellStyle name="40% - Акцент6 3" xfId="102" xr:uid="{00000000-0005-0000-0000-000065000000}"/>
    <cellStyle name="40% - Акцент6 4" xfId="103" xr:uid="{00000000-0005-0000-0000-000066000000}"/>
    <cellStyle name="40% - Акцент6 5" xfId="104" xr:uid="{00000000-0005-0000-0000-000067000000}"/>
    <cellStyle name="40% - Акцент6 6" xfId="105" xr:uid="{00000000-0005-0000-0000-000068000000}"/>
    <cellStyle name="40% - Акцент6 7" xfId="106" xr:uid="{00000000-0005-0000-0000-000069000000}"/>
    <cellStyle name="40% - Акцент6 8" xfId="107" xr:uid="{00000000-0005-0000-0000-00006A000000}"/>
    <cellStyle name="40% - Акцент6 9" xfId="108" xr:uid="{00000000-0005-0000-0000-00006B000000}"/>
    <cellStyle name="60% - Акцент1 10" xfId="109" xr:uid="{00000000-0005-0000-0000-00006C000000}"/>
    <cellStyle name="60% - Акцент1 2" xfId="110" xr:uid="{00000000-0005-0000-0000-00006D000000}"/>
    <cellStyle name="60% - Акцент1 3" xfId="111" xr:uid="{00000000-0005-0000-0000-00006E000000}"/>
    <cellStyle name="60% - Акцент1 4" xfId="112" xr:uid="{00000000-0005-0000-0000-00006F000000}"/>
    <cellStyle name="60% - Акцент1 5" xfId="113" xr:uid="{00000000-0005-0000-0000-000070000000}"/>
    <cellStyle name="60% - Акцент1 6" xfId="114" xr:uid="{00000000-0005-0000-0000-000071000000}"/>
    <cellStyle name="60% - Акцент1 7" xfId="115" xr:uid="{00000000-0005-0000-0000-000072000000}"/>
    <cellStyle name="60% - Акцент1 8" xfId="116" xr:uid="{00000000-0005-0000-0000-000073000000}"/>
    <cellStyle name="60% - Акцент1 9" xfId="117" xr:uid="{00000000-0005-0000-0000-000074000000}"/>
    <cellStyle name="60% - Акцент2 10" xfId="118" xr:uid="{00000000-0005-0000-0000-000075000000}"/>
    <cellStyle name="60% - Акцент2 2" xfId="119" xr:uid="{00000000-0005-0000-0000-000076000000}"/>
    <cellStyle name="60% - Акцент2 3" xfId="120" xr:uid="{00000000-0005-0000-0000-000077000000}"/>
    <cellStyle name="60% - Акцент2 4" xfId="121" xr:uid="{00000000-0005-0000-0000-000078000000}"/>
    <cellStyle name="60% - Акцент2 5" xfId="122" xr:uid="{00000000-0005-0000-0000-000079000000}"/>
    <cellStyle name="60% - Акцент2 6" xfId="123" xr:uid="{00000000-0005-0000-0000-00007A000000}"/>
    <cellStyle name="60% - Акцент2 7" xfId="124" xr:uid="{00000000-0005-0000-0000-00007B000000}"/>
    <cellStyle name="60% - Акцент2 8" xfId="125" xr:uid="{00000000-0005-0000-0000-00007C000000}"/>
    <cellStyle name="60% - Акцент2 9" xfId="126" xr:uid="{00000000-0005-0000-0000-00007D000000}"/>
    <cellStyle name="60% - Акцент3 10" xfId="127" xr:uid="{00000000-0005-0000-0000-00007E000000}"/>
    <cellStyle name="60% - Акцент3 2" xfId="128" xr:uid="{00000000-0005-0000-0000-00007F000000}"/>
    <cellStyle name="60% - Акцент3 3" xfId="129" xr:uid="{00000000-0005-0000-0000-000080000000}"/>
    <cellStyle name="60% - Акцент3 4" xfId="130" xr:uid="{00000000-0005-0000-0000-000081000000}"/>
    <cellStyle name="60% - Акцент3 5" xfId="131" xr:uid="{00000000-0005-0000-0000-000082000000}"/>
    <cellStyle name="60% - Акцент3 6" xfId="132" xr:uid="{00000000-0005-0000-0000-000083000000}"/>
    <cellStyle name="60% - Акцент3 7" xfId="133" xr:uid="{00000000-0005-0000-0000-000084000000}"/>
    <cellStyle name="60% - Акцент3 8" xfId="134" xr:uid="{00000000-0005-0000-0000-000085000000}"/>
    <cellStyle name="60% - Акцент3 9" xfId="135" xr:uid="{00000000-0005-0000-0000-000086000000}"/>
    <cellStyle name="60% - Акцент4 10" xfId="136" xr:uid="{00000000-0005-0000-0000-000087000000}"/>
    <cellStyle name="60% - Акцент4 2" xfId="137" xr:uid="{00000000-0005-0000-0000-000088000000}"/>
    <cellStyle name="60% - Акцент4 3" xfId="138" xr:uid="{00000000-0005-0000-0000-000089000000}"/>
    <cellStyle name="60% - Акцент4 4" xfId="139" xr:uid="{00000000-0005-0000-0000-00008A000000}"/>
    <cellStyle name="60% - Акцент4 5" xfId="140" xr:uid="{00000000-0005-0000-0000-00008B000000}"/>
    <cellStyle name="60% - Акцент4 6" xfId="141" xr:uid="{00000000-0005-0000-0000-00008C000000}"/>
    <cellStyle name="60% - Акцент4 7" xfId="142" xr:uid="{00000000-0005-0000-0000-00008D000000}"/>
    <cellStyle name="60% - Акцент4 8" xfId="143" xr:uid="{00000000-0005-0000-0000-00008E000000}"/>
    <cellStyle name="60% - Акцент4 9" xfId="144" xr:uid="{00000000-0005-0000-0000-00008F000000}"/>
    <cellStyle name="60% - Акцент5 10" xfId="145" xr:uid="{00000000-0005-0000-0000-000090000000}"/>
    <cellStyle name="60% - Акцент5 2" xfId="146" xr:uid="{00000000-0005-0000-0000-000091000000}"/>
    <cellStyle name="60% - Акцент5 3" xfId="147" xr:uid="{00000000-0005-0000-0000-000092000000}"/>
    <cellStyle name="60% - Акцент5 4" xfId="148" xr:uid="{00000000-0005-0000-0000-000093000000}"/>
    <cellStyle name="60% - Акцент5 5" xfId="149" xr:uid="{00000000-0005-0000-0000-000094000000}"/>
    <cellStyle name="60% - Акцент5 6" xfId="150" xr:uid="{00000000-0005-0000-0000-000095000000}"/>
    <cellStyle name="60% - Акцент5 7" xfId="151" xr:uid="{00000000-0005-0000-0000-000096000000}"/>
    <cellStyle name="60% - Акцент5 8" xfId="152" xr:uid="{00000000-0005-0000-0000-000097000000}"/>
    <cellStyle name="60% - Акцент5 9" xfId="153" xr:uid="{00000000-0005-0000-0000-000098000000}"/>
    <cellStyle name="60% - Акцент6 10" xfId="154" xr:uid="{00000000-0005-0000-0000-000099000000}"/>
    <cellStyle name="60% - Акцент6 2" xfId="155" xr:uid="{00000000-0005-0000-0000-00009A000000}"/>
    <cellStyle name="60% - Акцент6 3" xfId="156" xr:uid="{00000000-0005-0000-0000-00009B000000}"/>
    <cellStyle name="60% - Акцент6 4" xfId="157" xr:uid="{00000000-0005-0000-0000-00009C000000}"/>
    <cellStyle name="60% - Акцент6 5" xfId="158" xr:uid="{00000000-0005-0000-0000-00009D000000}"/>
    <cellStyle name="60% - Акцент6 6" xfId="159" xr:uid="{00000000-0005-0000-0000-00009E000000}"/>
    <cellStyle name="60% - Акцент6 7" xfId="160" xr:uid="{00000000-0005-0000-0000-00009F000000}"/>
    <cellStyle name="60% - Акцент6 8" xfId="161" xr:uid="{00000000-0005-0000-0000-0000A0000000}"/>
    <cellStyle name="60% - Акцент6 9" xfId="162" xr:uid="{00000000-0005-0000-0000-0000A1000000}"/>
    <cellStyle name="Акцент1 10" xfId="163" xr:uid="{00000000-0005-0000-0000-0000A2000000}"/>
    <cellStyle name="Акцент1 2" xfId="164" xr:uid="{00000000-0005-0000-0000-0000A3000000}"/>
    <cellStyle name="Акцент1 3" xfId="165" xr:uid="{00000000-0005-0000-0000-0000A4000000}"/>
    <cellStyle name="Акцент1 4" xfId="166" xr:uid="{00000000-0005-0000-0000-0000A5000000}"/>
    <cellStyle name="Акцент1 5" xfId="167" xr:uid="{00000000-0005-0000-0000-0000A6000000}"/>
    <cellStyle name="Акцент1 6" xfId="168" xr:uid="{00000000-0005-0000-0000-0000A7000000}"/>
    <cellStyle name="Акцент1 7" xfId="169" xr:uid="{00000000-0005-0000-0000-0000A8000000}"/>
    <cellStyle name="Акцент1 8" xfId="170" xr:uid="{00000000-0005-0000-0000-0000A9000000}"/>
    <cellStyle name="Акцент1 9" xfId="171" xr:uid="{00000000-0005-0000-0000-0000AA000000}"/>
    <cellStyle name="Акцент2 10" xfId="172" xr:uid="{00000000-0005-0000-0000-0000AB000000}"/>
    <cellStyle name="Акцент2 2" xfId="173" xr:uid="{00000000-0005-0000-0000-0000AC000000}"/>
    <cellStyle name="Акцент2 3" xfId="174" xr:uid="{00000000-0005-0000-0000-0000AD000000}"/>
    <cellStyle name="Акцент2 4" xfId="175" xr:uid="{00000000-0005-0000-0000-0000AE000000}"/>
    <cellStyle name="Акцент2 5" xfId="176" xr:uid="{00000000-0005-0000-0000-0000AF000000}"/>
    <cellStyle name="Акцент2 6" xfId="177" xr:uid="{00000000-0005-0000-0000-0000B0000000}"/>
    <cellStyle name="Акцент2 7" xfId="178" xr:uid="{00000000-0005-0000-0000-0000B1000000}"/>
    <cellStyle name="Акцент2 8" xfId="179" xr:uid="{00000000-0005-0000-0000-0000B2000000}"/>
    <cellStyle name="Акцент2 9" xfId="180" xr:uid="{00000000-0005-0000-0000-0000B3000000}"/>
    <cellStyle name="Акцент3 10" xfId="181" xr:uid="{00000000-0005-0000-0000-0000B4000000}"/>
    <cellStyle name="Акцент3 2" xfId="182" xr:uid="{00000000-0005-0000-0000-0000B5000000}"/>
    <cellStyle name="Акцент3 3" xfId="183" xr:uid="{00000000-0005-0000-0000-0000B6000000}"/>
    <cellStyle name="Акцент3 4" xfId="184" xr:uid="{00000000-0005-0000-0000-0000B7000000}"/>
    <cellStyle name="Акцент3 5" xfId="185" xr:uid="{00000000-0005-0000-0000-0000B8000000}"/>
    <cellStyle name="Акцент3 6" xfId="186" xr:uid="{00000000-0005-0000-0000-0000B9000000}"/>
    <cellStyle name="Акцент3 7" xfId="187" xr:uid="{00000000-0005-0000-0000-0000BA000000}"/>
    <cellStyle name="Акцент3 8" xfId="188" xr:uid="{00000000-0005-0000-0000-0000BB000000}"/>
    <cellStyle name="Акцент3 9" xfId="189" xr:uid="{00000000-0005-0000-0000-0000BC000000}"/>
    <cellStyle name="Акцент4 10" xfId="190" xr:uid="{00000000-0005-0000-0000-0000BD000000}"/>
    <cellStyle name="Акцент4 2" xfId="191" xr:uid="{00000000-0005-0000-0000-0000BE000000}"/>
    <cellStyle name="Акцент4 3" xfId="192" xr:uid="{00000000-0005-0000-0000-0000BF000000}"/>
    <cellStyle name="Акцент4 4" xfId="193" xr:uid="{00000000-0005-0000-0000-0000C0000000}"/>
    <cellStyle name="Акцент4 5" xfId="194" xr:uid="{00000000-0005-0000-0000-0000C1000000}"/>
    <cellStyle name="Акцент4 6" xfId="195" xr:uid="{00000000-0005-0000-0000-0000C2000000}"/>
    <cellStyle name="Акцент4 7" xfId="196" xr:uid="{00000000-0005-0000-0000-0000C3000000}"/>
    <cellStyle name="Акцент4 8" xfId="197" xr:uid="{00000000-0005-0000-0000-0000C4000000}"/>
    <cellStyle name="Акцент4 9" xfId="198" xr:uid="{00000000-0005-0000-0000-0000C5000000}"/>
    <cellStyle name="Акцент5 10" xfId="199" xr:uid="{00000000-0005-0000-0000-0000C6000000}"/>
    <cellStyle name="Акцент5 2" xfId="200" xr:uid="{00000000-0005-0000-0000-0000C7000000}"/>
    <cellStyle name="Акцент5 3" xfId="201" xr:uid="{00000000-0005-0000-0000-0000C8000000}"/>
    <cellStyle name="Акцент5 4" xfId="202" xr:uid="{00000000-0005-0000-0000-0000C9000000}"/>
    <cellStyle name="Акцент5 5" xfId="203" xr:uid="{00000000-0005-0000-0000-0000CA000000}"/>
    <cellStyle name="Акцент5 6" xfId="204" xr:uid="{00000000-0005-0000-0000-0000CB000000}"/>
    <cellStyle name="Акцент5 7" xfId="205" xr:uid="{00000000-0005-0000-0000-0000CC000000}"/>
    <cellStyle name="Акцент5 8" xfId="206" xr:uid="{00000000-0005-0000-0000-0000CD000000}"/>
    <cellStyle name="Акцент5 9" xfId="207" xr:uid="{00000000-0005-0000-0000-0000CE000000}"/>
    <cellStyle name="Акцент6 10" xfId="208" xr:uid="{00000000-0005-0000-0000-0000CF000000}"/>
    <cellStyle name="Акцент6 2" xfId="209" xr:uid="{00000000-0005-0000-0000-0000D0000000}"/>
    <cellStyle name="Акцент6 3" xfId="210" xr:uid="{00000000-0005-0000-0000-0000D1000000}"/>
    <cellStyle name="Акцент6 4" xfId="211" xr:uid="{00000000-0005-0000-0000-0000D2000000}"/>
    <cellStyle name="Акцент6 5" xfId="212" xr:uid="{00000000-0005-0000-0000-0000D3000000}"/>
    <cellStyle name="Акцент6 6" xfId="213" xr:uid="{00000000-0005-0000-0000-0000D4000000}"/>
    <cellStyle name="Акцент6 7" xfId="214" xr:uid="{00000000-0005-0000-0000-0000D5000000}"/>
    <cellStyle name="Акцент6 8" xfId="215" xr:uid="{00000000-0005-0000-0000-0000D6000000}"/>
    <cellStyle name="Акцент6 9" xfId="216" xr:uid="{00000000-0005-0000-0000-0000D7000000}"/>
    <cellStyle name="Ввод  10" xfId="217" xr:uid="{00000000-0005-0000-0000-0000D8000000}"/>
    <cellStyle name="Ввод  2" xfId="218" xr:uid="{00000000-0005-0000-0000-0000D9000000}"/>
    <cellStyle name="Ввод  3" xfId="219" xr:uid="{00000000-0005-0000-0000-0000DA000000}"/>
    <cellStyle name="Ввод  4" xfId="220" xr:uid="{00000000-0005-0000-0000-0000DB000000}"/>
    <cellStyle name="Ввод  5" xfId="221" xr:uid="{00000000-0005-0000-0000-0000DC000000}"/>
    <cellStyle name="Ввод  6" xfId="222" xr:uid="{00000000-0005-0000-0000-0000DD000000}"/>
    <cellStyle name="Ввод  7" xfId="223" xr:uid="{00000000-0005-0000-0000-0000DE000000}"/>
    <cellStyle name="Ввод  8" xfId="224" xr:uid="{00000000-0005-0000-0000-0000DF000000}"/>
    <cellStyle name="Ввод  9" xfId="225" xr:uid="{00000000-0005-0000-0000-0000E0000000}"/>
    <cellStyle name="Вывод 10" xfId="226" xr:uid="{00000000-0005-0000-0000-0000E1000000}"/>
    <cellStyle name="Вывод 2" xfId="227" xr:uid="{00000000-0005-0000-0000-0000E2000000}"/>
    <cellStyle name="Вывод 3" xfId="228" xr:uid="{00000000-0005-0000-0000-0000E3000000}"/>
    <cellStyle name="Вывод 4" xfId="229" xr:uid="{00000000-0005-0000-0000-0000E4000000}"/>
    <cellStyle name="Вывод 5" xfId="230" xr:uid="{00000000-0005-0000-0000-0000E5000000}"/>
    <cellStyle name="Вывод 6" xfId="231" xr:uid="{00000000-0005-0000-0000-0000E6000000}"/>
    <cellStyle name="Вывод 7" xfId="232" xr:uid="{00000000-0005-0000-0000-0000E7000000}"/>
    <cellStyle name="Вывод 8" xfId="233" xr:uid="{00000000-0005-0000-0000-0000E8000000}"/>
    <cellStyle name="Вывод 9" xfId="234" xr:uid="{00000000-0005-0000-0000-0000E9000000}"/>
    <cellStyle name="Вычисление 10" xfId="235" xr:uid="{00000000-0005-0000-0000-0000EA000000}"/>
    <cellStyle name="Вычисление 2" xfId="236" xr:uid="{00000000-0005-0000-0000-0000EB000000}"/>
    <cellStyle name="Вычисление 3" xfId="237" xr:uid="{00000000-0005-0000-0000-0000EC000000}"/>
    <cellStyle name="Вычисление 4" xfId="238" xr:uid="{00000000-0005-0000-0000-0000ED000000}"/>
    <cellStyle name="Вычисление 5" xfId="239" xr:uid="{00000000-0005-0000-0000-0000EE000000}"/>
    <cellStyle name="Вычисление 6" xfId="240" xr:uid="{00000000-0005-0000-0000-0000EF000000}"/>
    <cellStyle name="Вычисление 7" xfId="241" xr:uid="{00000000-0005-0000-0000-0000F0000000}"/>
    <cellStyle name="Вычисление 8" xfId="242" xr:uid="{00000000-0005-0000-0000-0000F1000000}"/>
    <cellStyle name="Вычисление 9" xfId="243" xr:uid="{00000000-0005-0000-0000-0000F2000000}"/>
    <cellStyle name="Денежный" xfId="244" builtinId="4"/>
    <cellStyle name="Денежный 10" xfId="245" xr:uid="{00000000-0005-0000-0000-0000F4000000}"/>
    <cellStyle name="Заголовок 1 10" xfId="246" xr:uid="{00000000-0005-0000-0000-0000F5000000}"/>
    <cellStyle name="Заголовок 1 2" xfId="247" xr:uid="{00000000-0005-0000-0000-0000F6000000}"/>
    <cellStyle name="Заголовок 1 3" xfId="248" xr:uid="{00000000-0005-0000-0000-0000F7000000}"/>
    <cellStyle name="Заголовок 1 4" xfId="249" xr:uid="{00000000-0005-0000-0000-0000F8000000}"/>
    <cellStyle name="Заголовок 1 5" xfId="250" xr:uid="{00000000-0005-0000-0000-0000F9000000}"/>
    <cellStyle name="Заголовок 1 6" xfId="251" xr:uid="{00000000-0005-0000-0000-0000FA000000}"/>
    <cellStyle name="Заголовок 1 7" xfId="252" xr:uid="{00000000-0005-0000-0000-0000FB000000}"/>
    <cellStyle name="Заголовок 1 8" xfId="253" xr:uid="{00000000-0005-0000-0000-0000FC000000}"/>
    <cellStyle name="Заголовок 1 9" xfId="254" xr:uid="{00000000-0005-0000-0000-0000FD000000}"/>
    <cellStyle name="Заголовок 2 10" xfId="255" xr:uid="{00000000-0005-0000-0000-0000FE000000}"/>
    <cellStyle name="Заголовок 2 2" xfId="256" xr:uid="{00000000-0005-0000-0000-0000FF000000}"/>
    <cellStyle name="Заголовок 2 3" xfId="257" xr:uid="{00000000-0005-0000-0000-000000010000}"/>
    <cellStyle name="Заголовок 2 4" xfId="258" xr:uid="{00000000-0005-0000-0000-000001010000}"/>
    <cellStyle name="Заголовок 2 5" xfId="259" xr:uid="{00000000-0005-0000-0000-000002010000}"/>
    <cellStyle name="Заголовок 2 6" xfId="260" xr:uid="{00000000-0005-0000-0000-000003010000}"/>
    <cellStyle name="Заголовок 2 7" xfId="261" xr:uid="{00000000-0005-0000-0000-000004010000}"/>
    <cellStyle name="Заголовок 2 8" xfId="262" xr:uid="{00000000-0005-0000-0000-000005010000}"/>
    <cellStyle name="Заголовок 2 9" xfId="263" xr:uid="{00000000-0005-0000-0000-000006010000}"/>
    <cellStyle name="Заголовок 3 10" xfId="264" xr:uid="{00000000-0005-0000-0000-000007010000}"/>
    <cellStyle name="Заголовок 3 2" xfId="265" xr:uid="{00000000-0005-0000-0000-000008010000}"/>
    <cellStyle name="Заголовок 3 3" xfId="266" xr:uid="{00000000-0005-0000-0000-000009010000}"/>
    <cellStyle name="Заголовок 3 4" xfId="267" xr:uid="{00000000-0005-0000-0000-00000A010000}"/>
    <cellStyle name="Заголовок 3 5" xfId="268" xr:uid="{00000000-0005-0000-0000-00000B010000}"/>
    <cellStyle name="Заголовок 3 6" xfId="269" xr:uid="{00000000-0005-0000-0000-00000C010000}"/>
    <cellStyle name="Заголовок 3 7" xfId="270" xr:uid="{00000000-0005-0000-0000-00000D010000}"/>
    <cellStyle name="Заголовок 3 8" xfId="271" xr:uid="{00000000-0005-0000-0000-00000E010000}"/>
    <cellStyle name="Заголовок 3 9" xfId="272" xr:uid="{00000000-0005-0000-0000-00000F010000}"/>
    <cellStyle name="Заголовок 4 10" xfId="273" xr:uid="{00000000-0005-0000-0000-000010010000}"/>
    <cellStyle name="Заголовок 4 2" xfId="274" xr:uid="{00000000-0005-0000-0000-000011010000}"/>
    <cellStyle name="Заголовок 4 3" xfId="275" xr:uid="{00000000-0005-0000-0000-000012010000}"/>
    <cellStyle name="Заголовок 4 4" xfId="276" xr:uid="{00000000-0005-0000-0000-000013010000}"/>
    <cellStyle name="Заголовок 4 5" xfId="277" xr:uid="{00000000-0005-0000-0000-000014010000}"/>
    <cellStyle name="Заголовок 4 6" xfId="278" xr:uid="{00000000-0005-0000-0000-000015010000}"/>
    <cellStyle name="Заголовок 4 7" xfId="279" xr:uid="{00000000-0005-0000-0000-000016010000}"/>
    <cellStyle name="Заголовок 4 8" xfId="280" xr:uid="{00000000-0005-0000-0000-000017010000}"/>
    <cellStyle name="Заголовок 4 9" xfId="281" xr:uid="{00000000-0005-0000-0000-000018010000}"/>
    <cellStyle name="Итог 10" xfId="282" xr:uid="{00000000-0005-0000-0000-000019010000}"/>
    <cellStyle name="Итог 2" xfId="283" xr:uid="{00000000-0005-0000-0000-00001A010000}"/>
    <cellStyle name="Итог 3" xfId="284" xr:uid="{00000000-0005-0000-0000-00001B010000}"/>
    <cellStyle name="Итог 4" xfId="285" xr:uid="{00000000-0005-0000-0000-00001C010000}"/>
    <cellStyle name="Итог 5" xfId="286" xr:uid="{00000000-0005-0000-0000-00001D010000}"/>
    <cellStyle name="Итог 6" xfId="287" xr:uid="{00000000-0005-0000-0000-00001E010000}"/>
    <cellStyle name="Итог 7" xfId="288" xr:uid="{00000000-0005-0000-0000-00001F010000}"/>
    <cellStyle name="Итог 8" xfId="289" xr:uid="{00000000-0005-0000-0000-000020010000}"/>
    <cellStyle name="Итог 9" xfId="290" xr:uid="{00000000-0005-0000-0000-000021010000}"/>
    <cellStyle name="Контрольная ячейка 10" xfId="291" xr:uid="{00000000-0005-0000-0000-000022010000}"/>
    <cellStyle name="Контрольная ячейка 2" xfId="292" xr:uid="{00000000-0005-0000-0000-000023010000}"/>
    <cellStyle name="Контрольная ячейка 3" xfId="293" xr:uid="{00000000-0005-0000-0000-000024010000}"/>
    <cellStyle name="Контрольная ячейка 4" xfId="294" xr:uid="{00000000-0005-0000-0000-000025010000}"/>
    <cellStyle name="Контрольная ячейка 5" xfId="295" xr:uid="{00000000-0005-0000-0000-000026010000}"/>
    <cellStyle name="Контрольная ячейка 6" xfId="296" xr:uid="{00000000-0005-0000-0000-000027010000}"/>
    <cellStyle name="Контрольная ячейка 7" xfId="297" xr:uid="{00000000-0005-0000-0000-000028010000}"/>
    <cellStyle name="Контрольная ячейка 8" xfId="298" xr:uid="{00000000-0005-0000-0000-000029010000}"/>
    <cellStyle name="Контрольная ячейка 9" xfId="299" xr:uid="{00000000-0005-0000-0000-00002A010000}"/>
    <cellStyle name="Название 10" xfId="300" xr:uid="{00000000-0005-0000-0000-00002B010000}"/>
    <cellStyle name="Название 2" xfId="301" xr:uid="{00000000-0005-0000-0000-00002C010000}"/>
    <cellStyle name="Название 3" xfId="302" xr:uid="{00000000-0005-0000-0000-00002D010000}"/>
    <cellStyle name="Название 4" xfId="303" xr:uid="{00000000-0005-0000-0000-00002E010000}"/>
    <cellStyle name="Название 5" xfId="304" xr:uid="{00000000-0005-0000-0000-00002F010000}"/>
    <cellStyle name="Название 6" xfId="305" xr:uid="{00000000-0005-0000-0000-000030010000}"/>
    <cellStyle name="Название 7" xfId="306" xr:uid="{00000000-0005-0000-0000-000031010000}"/>
    <cellStyle name="Название 8" xfId="307" xr:uid="{00000000-0005-0000-0000-000032010000}"/>
    <cellStyle name="Название 9" xfId="308" xr:uid="{00000000-0005-0000-0000-000033010000}"/>
    <cellStyle name="Нейтральный 10" xfId="309" xr:uid="{00000000-0005-0000-0000-000034010000}"/>
    <cellStyle name="Нейтральный 2" xfId="310" xr:uid="{00000000-0005-0000-0000-000035010000}"/>
    <cellStyle name="Нейтральный 3" xfId="311" xr:uid="{00000000-0005-0000-0000-000036010000}"/>
    <cellStyle name="Нейтральный 4" xfId="312" xr:uid="{00000000-0005-0000-0000-000037010000}"/>
    <cellStyle name="Нейтральный 5" xfId="313" xr:uid="{00000000-0005-0000-0000-000038010000}"/>
    <cellStyle name="Нейтральный 6" xfId="314" xr:uid="{00000000-0005-0000-0000-000039010000}"/>
    <cellStyle name="Нейтральный 7" xfId="315" xr:uid="{00000000-0005-0000-0000-00003A010000}"/>
    <cellStyle name="Нейтральный 8" xfId="316" xr:uid="{00000000-0005-0000-0000-00003B010000}"/>
    <cellStyle name="Нейтральный 9" xfId="317" xr:uid="{00000000-0005-0000-0000-00003C010000}"/>
    <cellStyle name="Обычный" xfId="0" builtinId="0"/>
    <cellStyle name="Обычный 2" xfId="318" xr:uid="{00000000-0005-0000-0000-00003E010000}"/>
    <cellStyle name="Обычный 2 10" xfId="319" xr:uid="{00000000-0005-0000-0000-00003F010000}"/>
    <cellStyle name="Обычный 2 2" xfId="320" xr:uid="{00000000-0005-0000-0000-000040010000}"/>
    <cellStyle name="Обычный 2 3" xfId="321" xr:uid="{00000000-0005-0000-0000-000041010000}"/>
    <cellStyle name="Обычный 2 4" xfId="322" xr:uid="{00000000-0005-0000-0000-000042010000}"/>
    <cellStyle name="Обычный 2 5" xfId="323" xr:uid="{00000000-0005-0000-0000-000043010000}"/>
    <cellStyle name="Обычный 2 6" xfId="324" xr:uid="{00000000-0005-0000-0000-000044010000}"/>
    <cellStyle name="Обычный 2 7" xfId="325" xr:uid="{00000000-0005-0000-0000-000045010000}"/>
    <cellStyle name="Обычный 2 8" xfId="326" xr:uid="{00000000-0005-0000-0000-000046010000}"/>
    <cellStyle name="Обычный 2 9" xfId="327" xr:uid="{00000000-0005-0000-0000-000047010000}"/>
    <cellStyle name="Обычный 2_лизинг" xfId="328" xr:uid="{00000000-0005-0000-0000-000048010000}"/>
    <cellStyle name="Обычный 3" xfId="329" xr:uid="{00000000-0005-0000-0000-000049010000}"/>
    <cellStyle name="Обычный 3 10" xfId="330" xr:uid="{00000000-0005-0000-0000-00004A010000}"/>
    <cellStyle name="Обычный 3 2" xfId="331" xr:uid="{00000000-0005-0000-0000-00004B010000}"/>
    <cellStyle name="Обычный 3 3" xfId="332" xr:uid="{00000000-0005-0000-0000-00004C010000}"/>
    <cellStyle name="Обычный 3 4" xfId="333" xr:uid="{00000000-0005-0000-0000-00004D010000}"/>
    <cellStyle name="Обычный 3 5" xfId="334" xr:uid="{00000000-0005-0000-0000-00004E010000}"/>
    <cellStyle name="Обычный 3 6" xfId="335" xr:uid="{00000000-0005-0000-0000-00004F010000}"/>
    <cellStyle name="Обычный 3 7" xfId="336" xr:uid="{00000000-0005-0000-0000-000050010000}"/>
    <cellStyle name="Обычный 3 8" xfId="337" xr:uid="{00000000-0005-0000-0000-000051010000}"/>
    <cellStyle name="Обычный 3 9" xfId="338" xr:uid="{00000000-0005-0000-0000-000052010000}"/>
    <cellStyle name="Обычный 4" xfId="339" xr:uid="{00000000-0005-0000-0000-000053010000}"/>
    <cellStyle name="Обычный_Лист1" xfId="340" xr:uid="{00000000-0005-0000-0000-000054010000}"/>
    <cellStyle name="Обычный_Лист1 9" xfId="341" xr:uid="{00000000-0005-0000-0000-000055010000}"/>
    <cellStyle name="Обычный_Субсидирование" xfId="342" xr:uid="{00000000-0005-0000-0000-000056010000}"/>
    <cellStyle name="Плохой 10" xfId="343" xr:uid="{00000000-0005-0000-0000-000057010000}"/>
    <cellStyle name="Плохой 2" xfId="344" xr:uid="{00000000-0005-0000-0000-000058010000}"/>
    <cellStyle name="Плохой 3" xfId="345" xr:uid="{00000000-0005-0000-0000-000059010000}"/>
    <cellStyle name="Плохой 4" xfId="346" xr:uid="{00000000-0005-0000-0000-00005A010000}"/>
    <cellStyle name="Плохой 5" xfId="347" xr:uid="{00000000-0005-0000-0000-00005B010000}"/>
    <cellStyle name="Плохой 6" xfId="348" xr:uid="{00000000-0005-0000-0000-00005C010000}"/>
    <cellStyle name="Плохой 7" xfId="349" xr:uid="{00000000-0005-0000-0000-00005D010000}"/>
    <cellStyle name="Плохой 8" xfId="350" xr:uid="{00000000-0005-0000-0000-00005E010000}"/>
    <cellStyle name="Плохой 9" xfId="351" xr:uid="{00000000-0005-0000-0000-00005F010000}"/>
    <cellStyle name="Пояснение 10" xfId="352" xr:uid="{00000000-0005-0000-0000-000060010000}"/>
    <cellStyle name="Пояснение 2" xfId="353" xr:uid="{00000000-0005-0000-0000-000061010000}"/>
    <cellStyle name="Пояснение 3" xfId="354" xr:uid="{00000000-0005-0000-0000-000062010000}"/>
    <cellStyle name="Пояснение 4" xfId="355" xr:uid="{00000000-0005-0000-0000-000063010000}"/>
    <cellStyle name="Пояснение 5" xfId="356" xr:uid="{00000000-0005-0000-0000-000064010000}"/>
    <cellStyle name="Пояснение 6" xfId="357" xr:uid="{00000000-0005-0000-0000-000065010000}"/>
    <cellStyle name="Пояснение 7" xfId="358" xr:uid="{00000000-0005-0000-0000-000066010000}"/>
    <cellStyle name="Пояснение 8" xfId="359" xr:uid="{00000000-0005-0000-0000-000067010000}"/>
    <cellStyle name="Пояснение 9" xfId="360" xr:uid="{00000000-0005-0000-0000-000068010000}"/>
    <cellStyle name="Примечание 10" xfId="361" xr:uid="{00000000-0005-0000-0000-000069010000}"/>
    <cellStyle name="Примечание 2" xfId="362" xr:uid="{00000000-0005-0000-0000-00006A010000}"/>
    <cellStyle name="Примечание 3" xfId="363" xr:uid="{00000000-0005-0000-0000-00006B010000}"/>
    <cellStyle name="Примечание 4" xfId="364" xr:uid="{00000000-0005-0000-0000-00006C010000}"/>
    <cellStyle name="Примечание 5" xfId="365" xr:uid="{00000000-0005-0000-0000-00006D010000}"/>
    <cellStyle name="Примечание 6" xfId="366" xr:uid="{00000000-0005-0000-0000-00006E010000}"/>
    <cellStyle name="Примечание 7" xfId="367" xr:uid="{00000000-0005-0000-0000-00006F010000}"/>
    <cellStyle name="Примечание 8" xfId="368" xr:uid="{00000000-0005-0000-0000-000070010000}"/>
    <cellStyle name="Примечание 9" xfId="369" xr:uid="{00000000-0005-0000-0000-000071010000}"/>
    <cellStyle name="Процентный" xfId="370" builtinId="5"/>
    <cellStyle name="Связанная ячейка 10" xfId="371" xr:uid="{00000000-0005-0000-0000-000073010000}"/>
    <cellStyle name="Связанная ячейка 2" xfId="372" xr:uid="{00000000-0005-0000-0000-000074010000}"/>
    <cellStyle name="Связанная ячейка 3" xfId="373" xr:uid="{00000000-0005-0000-0000-000075010000}"/>
    <cellStyle name="Связанная ячейка 4" xfId="374" xr:uid="{00000000-0005-0000-0000-000076010000}"/>
    <cellStyle name="Связанная ячейка 5" xfId="375" xr:uid="{00000000-0005-0000-0000-000077010000}"/>
    <cellStyle name="Связанная ячейка 6" xfId="376" xr:uid="{00000000-0005-0000-0000-000078010000}"/>
    <cellStyle name="Связанная ячейка 7" xfId="377" xr:uid="{00000000-0005-0000-0000-000079010000}"/>
    <cellStyle name="Связанная ячейка 8" xfId="378" xr:uid="{00000000-0005-0000-0000-00007A010000}"/>
    <cellStyle name="Связанная ячейка 9" xfId="379" xr:uid="{00000000-0005-0000-0000-00007B010000}"/>
    <cellStyle name="Стиль 1" xfId="380" xr:uid="{00000000-0005-0000-0000-00007C010000}"/>
    <cellStyle name="Текст предупреждения 10" xfId="381" xr:uid="{00000000-0005-0000-0000-00007D010000}"/>
    <cellStyle name="Текст предупреждения 2" xfId="382" xr:uid="{00000000-0005-0000-0000-00007E010000}"/>
    <cellStyle name="Текст предупреждения 3" xfId="383" xr:uid="{00000000-0005-0000-0000-00007F010000}"/>
    <cellStyle name="Текст предупреждения 4" xfId="384" xr:uid="{00000000-0005-0000-0000-000080010000}"/>
    <cellStyle name="Текст предупреждения 5" xfId="385" xr:uid="{00000000-0005-0000-0000-000081010000}"/>
    <cellStyle name="Текст предупреждения 6" xfId="386" xr:uid="{00000000-0005-0000-0000-000082010000}"/>
    <cellStyle name="Текст предупреждения 7" xfId="387" xr:uid="{00000000-0005-0000-0000-000083010000}"/>
    <cellStyle name="Текст предупреждения 8" xfId="388" xr:uid="{00000000-0005-0000-0000-000084010000}"/>
    <cellStyle name="Текст предупреждения 9" xfId="389" xr:uid="{00000000-0005-0000-0000-000085010000}"/>
    <cellStyle name="Финансовый 10" xfId="390" xr:uid="{00000000-0005-0000-0000-000086010000}"/>
    <cellStyle name="Хороший 10" xfId="391" xr:uid="{00000000-0005-0000-0000-000087010000}"/>
    <cellStyle name="Хороший 2" xfId="392" xr:uid="{00000000-0005-0000-0000-000088010000}"/>
    <cellStyle name="Хороший 3" xfId="393" xr:uid="{00000000-0005-0000-0000-000089010000}"/>
    <cellStyle name="Хороший 4" xfId="394" xr:uid="{00000000-0005-0000-0000-00008A010000}"/>
    <cellStyle name="Хороший 5" xfId="395" xr:uid="{00000000-0005-0000-0000-00008B010000}"/>
    <cellStyle name="Хороший 6" xfId="396" xr:uid="{00000000-0005-0000-0000-00008C010000}"/>
    <cellStyle name="Хороший 7" xfId="397" xr:uid="{00000000-0005-0000-0000-00008D010000}"/>
    <cellStyle name="Хороший 8" xfId="398" xr:uid="{00000000-0005-0000-0000-00008E010000}"/>
    <cellStyle name="Хороший 9" xfId="399" xr:uid="{00000000-0005-0000-0000-00008F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152400</xdr:rowOff>
    </xdr:to>
    <xdr:pic>
      <xdr:nvPicPr>
        <xdr:cNvPr id="2455" name="Picture 1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13144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Z118"/>
  <sheetViews>
    <sheetView tabSelected="1" view="pageBreakPreview" topLeftCell="A107" zoomScale="70" zoomScaleNormal="80" zoomScaleSheetLayoutView="70" workbookViewId="0">
      <selection activeCell="M138" sqref="M138"/>
    </sheetView>
  </sheetViews>
  <sheetFormatPr defaultRowHeight="15.75" x14ac:dyDescent="0.2"/>
  <cols>
    <col min="1" max="1" width="5.85546875" style="128" customWidth="1"/>
    <col min="2" max="2" width="5.85546875" style="130" customWidth="1"/>
    <col min="3" max="3" width="13.5703125" style="130" customWidth="1"/>
    <col min="4" max="4" width="24.140625" style="285" customWidth="1"/>
    <col min="5" max="5" width="14.5703125" style="128" customWidth="1"/>
    <col min="6" max="6" width="12.5703125" style="128" customWidth="1"/>
    <col min="7" max="8" width="15.5703125" style="130" customWidth="1"/>
    <col min="9" max="10" width="18.85546875" style="130" customWidth="1"/>
    <col min="11" max="11" width="24.5703125" style="130" customWidth="1"/>
    <col min="12" max="12" width="17.28515625" style="130" customWidth="1"/>
    <col min="13" max="13" width="13" style="131" customWidth="1"/>
    <col min="14" max="14" width="11.28515625" style="131" customWidth="1"/>
    <col min="15" max="15" width="5.7109375" style="128" customWidth="1"/>
    <col min="16" max="16" width="0.28515625" style="128" hidden="1" customWidth="1"/>
    <col min="17" max="17" width="5.85546875" style="128" hidden="1" customWidth="1"/>
    <col min="18" max="18" width="7" style="128" hidden="1" customWidth="1"/>
    <col min="19" max="19" width="8" style="128" hidden="1" customWidth="1"/>
    <col min="20" max="20" width="7.7109375" style="128" hidden="1" customWidth="1"/>
    <col min="21" max="21" width="24" style="128" customWidth="1"/>
    <col min="22" max="23" width="18.42578125" style="128" customWidth="1"/>
    <col min="24" max="24" width="16.7109375" style="132" customWidth="1"/>
    <col min="25" max="25" width="17.85546875" style="132" customWidth="1"/>
    <col min="26" max="26" width="16.7109375" style="132" customWidth="1"/>
    <col min="27" max="27" width="19.42578125" style="237" customWidth="1"/>
    <col min="28" max="28" width="23.28515625" style="128" hidden="1" customWidth="1"/>
    <col min="29" max="29" width="14.85546875" style="128" customWidth="1"/>
    <col min="30" max="30" width="15.42578125" style="128" customWidth="1"/>
    <col min="31" max="32" width="9.140625" style="128"/>
    <col min="33" max="42" width="9.140625" style="130"/>
    <col min="43" max="16384" width="9.140625" style="128"/>
  </cols>
  <sheetData>
    <row r="1" spans="1:52" s="14" customFormat="1" ht="103.5" customHeight="1" x14ac:dyDescent="0.2">
      <c r="A1" s="411" t="s">
        <v>20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177"/>
      <c r="AD1" s="14" t="s">
        <v>247</v>
      </c>
      <c r="AG1" s="120"/>
      <c r="AH1" s="120"/>
      <c r="AI1" s="120"/>
      <c r="AJ1" s="120"/>
      <c r="AK1" s="120"/>
      <c r="AL1" s="120"/>
      <c r="AM1" s="120"/>
      <c r="AN1" s="120"/>
      <c r="AO1" s="120"/>
      <c r="AP1" s="120"/>
    </row>
    <row r="2" spans="1:52" s="14" customFormat="1" ht="18.75" customHeight="1" x14ac:dyDescent="0.2">
      <c r="A2" s="412" t="s">
        <v>139</v>
      </c>
      <c r="B2" s="430" t="s">
        <v>140</v>
      </c>
      <c r="C2" s="434" t="s">
        <v>141</v>
      </c>
      <c r="D2" s="415" t="s">
        <v>22</v>
      </c>
      <c r="E2" s="425" t="s">
        <v>488</v>
      </c>
      <c r="F2" s="422" t="s">
        <v>383</v>
      </c>
      <c r="G2" s="416" t="s">
        <v>23</v>
      </c>
      <c r="H2" s="416" t="s">
        <v>534</v>
      </c>
      <c r="I2" s="416" t="s">
        <v>567</v>
      </c>
      <c r="J2" s="416" t="s">
        <v>568</v>
      </c>
      <c r="K2" s="416" t="s">
        <v>489</v>
      </c>
      <c r="L2" s="416" t="s">
        <v>491</v>
      </c>
      <c r="M2" s="419" t="s">
        <v>25</v>
      </c>
      <c r="N2" s="42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1"/>
      <c r="AA2" s="390" t="s">
        <v>26</v>
      </c>
      <c r="AB2" s="386" t="s">
        <v>27</v>
      </c>
      <c r="AC2" s="386" t="s">
        <v>619</v>
      </c>
      <c r="AD2" s="379" t="s">
        <v>361</v>
      </c>
      <c r="AE2" s="385" t="s">
        <v>362</v>
      </c>
      <c r="AF2" s="393" t="s">
        <v>363</v>
      </c>
      <c r="AG2" s="377" t="s">
        <v>358</v>
      </c>
      <c r="AH2" s="377"/>
      <c r="AI2" s="377"/>
      <c r="AJ2" s="377"/>
      <c r="AK2" s="377"/>
      <c r="AL2" s="377"/>
      <c r="AM2" s="377"/>
      <c r="AN2" s="377"/>
      <c r="AO2" s="377"/>
      <c r="AP2" s="378" t="s">
        <v>359</v>
      </c>
      <c r="AQ2" s="378"/>
      <c r="AR2" s="378"/>
      <c r="AS2" s="378"/>
      <c r="AT2" s="378"/>
      <c r="AU2" s="378"/>
      <c r="AV2" s="378"/>
      <c r="AW2" s="378"/>
      <c r="AX2" s="378"/>
      <c r="AY2" s="378" t="s">
        <v>360</v>
      </c>
      <c r="AZ2" s="378" t="s">
        <v>378</v>
      </c>
    </row>
    <row r="3" spans="1:52" s="14" customFormat="1" ht="48" customHeight="1" x14ac:dyDescent="0.2">
      <c r="A3" s="413"/>
      <c r="B3" s="431"/>
      <c r="C3" s="435"/>
      <c r="D3" s="415"/>
      <c r="E3" s="426"/>
      <c r="F3" s="423"/>
      <c r="G3" s="417"/>
      <c r="H3" s="417"/>
      <c r="I3" s="417"/>
      <c r="J3" s="417"/>
      <c r="K3" s="417"/>
      <c r="L3" s="417"/>
      <c r="M3" s="405" t="s">
        <v>393</v>
      </c>
      <c r="N3" s="405" t="s">
        <v>382</v>
      </c>
      <c r="O3" s="407" t="s">
        <v>28</v>
      </c>
      <c r="P3" s="407" t="s">
        <v>29</v>
      </c>
      <c r="Q3" s="407" t="s">
        <v>30</v>
      </c>
      <c r="R3" s="395" t="s">
        <v>31</v>
      </c>
      <c r="S3" s="395" t="s">
        <v>32</v>
      </c>
      <c r="T3" s="395" t="s">
        <v>33</v>
      </c>
      <c r="U3" s="397" t="s">
        <v>34</v>
      </c>
      <c r="V3" s="397" t="s">
        <v>390</v>
      </c>
      <c r="W3" s="397" t="s">
        <v>499</v>
      </c>
      <c r="X3" s="382" t="s">
        <v>35</v>
      </c>
      <c r="Y3" s="382" t="s">
        <v>36</v>
      </c>
      <c r="Z3" s="380" t="s">
        <v>37</v>
      </c>
      <c r="AA3" s="391"/>
      <c r="AB3" s="387"/>
      <c r="AC3" s="387"/>
      <c r="AD3" s="379"/>
      <c r="AE3" s="385"/>
      <c r="AF3" s="393"/>
      <c r="AG3" s="377"/>
      <c r="AH3" s="377"/>
      <c r="AI3" s="377"/>
      <c r="AJ3" s="377"/>
      <c r="AK3" s="377"/>
      <c r="AL3" s="377"/>
      <c r="AM3" s="377"/>
      <c r="AN3" s="377"/>
      <c r="AO3" s="377"/>
      <c r="AP3" s="378"/>
      <c r="AQ3" s="378"/>
      <c r="AR3" s="378"/>
      <c r="AS3" s="378"/>
      <c r="AT3" s="378"/>
      <c r="AU3" s="378"/>
      <c r="AV3" s="378"/>
      <c r="AW3" s="378"/>
      <c r="AX3" s="378"/>
      <c r="AY3" s="378"/>
      <c r="AZ3" s="378"/>
    </row>
    <row r="4" spans="1:52" s="14" customFormat="1" ht="95.25" customHeight="1" x14ac:dyDescent="0.2">
      <c r="A4" s="414"/>
      <c r="B4" s="432"/>
      <c r="C4" s="436"/>
      <c r="D4" s="415"/>
      <c r="E4" s="427"/>
      <c r="F4" s="424"/>
      <c r="G4" s="418"/>
      <c r="H4" s="418"/>
      <c r="I4" s="418"/>
      <c r="J4" s="418"/>
      <c r="K4" s="418"/>
      <c r="L4" s="418"/>
      <c r="M4" s="406"/>
      <c r="N4" s="406"/>
      <c r="O4" s="395"/>
      <c r="P4" s="395"/>
      <c r="Q4" s="395"/>
      <c r="R4" s="396"/>
      <c r="S4" s="396"/>
      <c r="T4" s="396"/>
      <c r="U4" s="398"/>
      <c r="V4" s="398"/>
      <c r="W4" s="398"/>
      <c r="X4" s="383"/>
      <c r="Y4" s="383"/>
      <c r="Z4" s="381"/>
      <c r="AA4" s="392"/>
      <c r="AB4" s="388"/>
      <c r="AC4" s="388"/>
      <c r="AD4" s="379"/>
      <c r="AE4" s="385"/>
      <c r="AF4" s="393"/>
      <c r="AG4" s="28" t="s">
        <v>364</v>
      </c>
      <c r="AH4" s="28" t="s">
        <v>365</v>
      </c>
      <c r="AI4" s="28" t="s">
        <v>366</v>
      </c>
      <c r="AJ4" s="28" t="s">
        <v>367</v>
      </c>
      <c r="AK4" s="28" t="s">
        <v>368</v>
      </c>
      <c r="AL4" s="28" t="s">
        <v>369</v>
      </c>
      <c r="AM4" s="28" t="s">
        <v>370</v>
      </c>
      <c r="AN4" s="28" t="s">
        <v>371</v>
      </c>
      <c r="AO4" s="28" t="s">
        <v>372</v>
      </c>
      <c r="AP4" s="28" t="s">
        <v>373</v>
      </c>
      <c r="AQ4" s="8" t="s">
        <v>365</v>
      </c>
      <c r="AR4" s="8" t="s">
        <v>366</v>
      </c>
      <c r="AS4" s="8" t="s">
        <v>374</v>
      </c>
      <c r="AT4" s="8" t="s">
        <v>375</v>
      </c>
      <c r="AU4" s="8" t="s">
        <v>376</v>
      </c>
      <c r="AV4" s="8" t="s">
        <v>377</v>
      </c>
      <c r="AW4" s="8" t="s">
        <v>371</v>
      </c>
      <c r="AX4" s="8" t="s">
        <v>372</v>
      </c>
      <c r="AY4" s="378"/>
      <c r="AZ4" s="378"/>
    </row>
    <row r="5" spans="1:52" s="14" customFormat="1" ht="21" customHeight="1" x14ac:dyDescent="0.2">
      <c r="A5" s="207"/>
      <c r="B5" s="330"/>
      <c r="C5" s="334"/>
      <c r="D5" s="169"/>
      <c r="E5" s="215"/>
      <c r="F5" s="209"/>
      <c r="G5" s="62"/>
      <c r="H5" s="62"/>
      <c r="I5" s="62"/>
      <c r="J5" s="62"/>
      <c r="K5" s="62"/>
      <c r="L5" s="62"/>
      <c r="M5" s="229"/>
      <c r="N5" s="229"/>
      <c r="O5" s="109"/>
      <c r="P5" s="109"/>
      <c r="Q5" s="109"/>
      <c r="R5" s="206"/>
      <c r="S5" s="206"/>
      <c r="T5" s="206"/>
      <c r="U5" s="208"/>
      <c r="V5" s="208"/>
      <c r="W5" s="208"/>
      <c r="X5" s="230"/>
      <c r="Y5" s="230"/>
      <c r="Z5" s="210"/>
      <c r="AA5" s="245"/>
      <c r="AB5" s="204"/>
      <c r="AC5" s="204"/>
      <c r="AD5" s="205"/>
      <c r="AE5" s="212"/>
      <c r="AF5" s="21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60"/>
      <c r="AR5" s="60"/>
      <c r="AS5" s="60"/>
      <c r="AT5" s="60"/>
      <c r="AU5" s="60"/>
      <c r="AV5" s="60"/>
      <c r="AW5" s="60"/>
      <c r="AX5" s="60"/>
      <c r="AY5" s="23"/>
      <c r="AZ5" s="23"/>
    </row>
    <row r="6" spans="1:52" ht="114" hidden="1" customHeight="1" x14ac:dyDescent="0.2">
      <c r="A6" s="8">
        <v>1</v>
      </c>
      <c r="B6" s="28">
        <v>1</v>
      </c>
      <c r="C6" s="331" t="s">
        <v>142</v>
      </c>
      <c r="D6" s="8" t="s">
        <v>38</v>
      </c>
      <c r="E6" s="104" t="s">
        <v>386</v>
      </c>
      <c r="F6" s="8" t="s">
        <v>384</v>
      </c>
      <c r="G6" s="28" t="s">
        <v>39</v>
      </c>
      <c r="H6" s="28" t="s">
        <v>535</v>
      </c>
      <c r="I6" s="28" t="s">
        <v>484</v>
      </c>
      <c r="J6" s="28" t="s">
        <v>504</v>
      </c>
      <c r="K6" s="1" t="s">
        <v>490</v>
      </c>
      <c r="L6" s="1"/>
      <c r="M6" s="64">
        <v>2008</v>
      </c>
      <c r="N6" s="64">
        <v>1966</v>
      </c>
      <c r="O6" s="8">
        <v>113</v>
      </c>
      <c r="P6" s="8"/>
      <c r="Q6" s="78">
        <v>21424000</v>
      </c>
      <c r="R6" s="22" t="s">
        <v>40</v>
      </c>
      <c r="S6" s="22" t="s">
        <v>40</v>
      </c>
      <c r="T6" s="22" t="s">
        <v>40</v>
      </c>
      <c r="U6" s="8" t="s">
        <v>41</v>
      </c>
      <c r="V6" s="8" t="s">
        <v>42</v>
      </c>
      <c r="W6" s="8" t="s">
        <v>500</v>
      </c>
      <c r="X6" s="65">
        <v>1976092</v>
      </c>
      <c r="Y6" s="65">
        <v>395420</v>
      </c>
      <c r="Z6" s="65">
        <v>395420</v>
      </c>
      <c r="AA6" s="244">
        <v>395420</v>
      </c>
      <c r="AB6" s="24" t="s">
        <v>43</v>
      </c>
      <c r="AC6" s="8" t="s">
        <v>620</v>
      </c>
      <c r="AD6" s="78">
        <v>113</v>
      </c>
      <c r="AE6" s="8">
        <v>8</v>
      </c>
      <c r="AF6" s="8"/>
      <c r="AG6" s="28">
        <v>7</v>
      </c>
      <c r="AH6" s="28">
        <v>5</v>
      </c>
      <c r="AI6" s="28">
        <v>2</v>
      </c>
      <c r="AJ6" s="28"/>
      <c r="AK6" s="28"/>
      <c r="AL6" s="28"/>
      <c r="AM6" s="28">
        <v>2</v>
      </c>
      <c r="AN6" s="28">
        <v>5</v>
      </c>
      <c r="AO6" s="28">
        <v>4</v>
      </c>
      <c r="AP6" s="28">
        <v>113</v>
      </c>
      <c r="AQ6" s="8">
        <v>75</v>
      </c>
      <c r="AR6" s="8">
        <v>38</v>
      </c>
      <c r="AS6" s="8">
        <v>3</v>
      </c>
      <c r="AT6" s="8">
        <v>2</v>
      </c>
      <c r="AU6" s="8">
        <v>1</v>
      </c>
      <c r="AV6" s="8">
        <v>70</v>
      </c>
      <c r="AW6" s="8"/>
      <c r="AX6" s="8"/>
      <c r="AY6" s="8"/>
      <c r="AZ6" s="8"/>
    </row>
    <row r="7" spans="1:52" ht="114" customHeight="1" x14ac:dyDescent="0.2">
      <c r="A7" s="24">
        <v>2</v>
      </c>
      <c r="B7" s="69">
        <v>1</v>
      </c>
      <c r="C7" s="329" t="s">
        <v>142</v>
      </c>
      <c r="D7" s="24" t="s">
        <v>44</v>
      </c>
      <c r="E7" s="283" t="s">
        <v>379</v>
      </c>
      <c r="F7" s="24" t="s">
        <v>384</v>
      </c>
      <c r="G7" s="28" t="s">
        <v>249</v>
      </c>
      <c r="H7" s="69"/>
      <c r="I7" s="69" t="s">
        <v>45</v>
      </c>
      <c r="J7" s="69" t="s">
        <v>504</v>
      </c>
      <c r="K7" s="1" t="s">
        <v>493</v>
      </c>
      <c r="L7" s="69" t="s">
        <v>492</v>
      </c>
      <c r="M7" s="68">
        <v>2009</v>
      </c>
      <c r="N7" s="68">
        <v>1973</v>
      </c>
      <c r="O7" s="24">
        <v>1</v>
      </c>
      <c r="P7" s="24"/>
      <c r="Q7" s="66">
        <v>3590220</v>
      </c>
      <c r="R7" s="22" t="s">
        <v>40</v>
      </c>
      <c r="S7" s="22" t="s">
        <v>40</v>
      </c>
      <c r="T7" s="22" t="s">
        <v>40</v>
      </c>
      <c r="U7" s="28" t="s">
        <v>46</v>
      </c>
      <c r="V7" s="8" t="s">
        <v>47</v>
      </c>
      <c r="W7" s="8" t="s">
        <v>501</v>
      </c>
      <c r="X7" s="65">
        <v>2730348.28</v>
      </c>
      <c r="Y7" s="65">
        <v>770000</v>
      </c>
      <c r="Z7" s="65">
        <v>770000</v>
      </c>
      <c r="AA7" s="244">
        <v>770000</v>
      </c>
      <c r="AB7" s="24" t="s">
        <v>43</v>
      </c>
      <c r="AC7" s="8" t="s">
        <v>620</v>
      </c>
      <c r="AD7" s="64">
        <v>1</v>
      </c>
      <c r="AE7" s="64">
        <v>0</v>
      </c>
      <c r="AF7" s="8"/>
      <c r="AG7" s="28">
        <v>1</v>
      </c>
      <c r="AH7" s="28">
        <v>1</v>
      </c>
      <c r="AI7" s="28"/>
      <c r="AJ7" s="28"/>
      <c r="AK7" s="28"/>
      <c r="AL7" s="28"/>
      <c r="AM7" s="28"/>
      <c r="AN7" s="28"/>
      <c r="AO7" s="28"/>
      <c r="AP7" s="28">
        <v>1</v>
      </c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90" hidden="1" customHeight="1" x14ac:dyDescent="0.2">
      <c r="A8" s="24">
        <v>3</v>
      </c>
      <c r="B8" s="69">
        <v>1</v>
      </c>
      <c r="C8" s="329" t="s">
        <v>142</v>
      </c>
      <c r="D8" s="24" t="s">
        <v>48</v>
      </c>
      <c r="E8" s="283" t="s">
        <v>379</v>
      </c>
      <c r="F8" s="24" t="s">
        <v>385</v>
      </c>
      <c r="G8" s="69" t="s">
        <v>49</v>
      </c>
      <c r="H8" s="69"/>
      <c r="I8" s="69" t="s">
        <v>485</v>
      </c>
      <c r="J8" s="69" t="s">
        <v>504</v>
      </c>
      <c r="K8" s="1" t="s">
        <v>490</v>
      </c>
      <c r="L8" s="69"/>
      <c r="M8" s="68">
        <v>2005</v>
      </c>
      <c r="N8" s="68">
        <v>1949</v>
      </c>
      <c r="O8" s="24">
        <v>6</v>
      </c>
      <c r="P8" s="24"/>
      <c r="Q8" s="66">
        <v>6607562</v>
      </c>
      <c r="R8" s="22" t="s">
        <v>40</v>
      </c>
      <c r="S8" s="22" t="s">
        <v>40</v>
      </c>
      <c r="T8" s="22" t="s">
        <v>40</v>
      </c>
      <c r="U8" s="8" t="s">
        <v>50</v>
      </c>
      <c r="V8" s="8" t="s">
        <v>51</v>
      </c>
      <c r="W8" s="8" t="s">
        <v>500</v>
      </c>
      <c r="X8" s="65">
        <v>337801</v>
      </c>
      <c r="Y8" s="70">
        <v>58420</v>
      </c>
      <c r="Z8" s="70">
        <v>58420</v>
      </c>
      <c r="AA8" s="236">
        <v>58420</v>
      </c>
      <c r="AB8" s="24" t="s">
        <v>43</v>
      </c>
      <c r="AC8" s="8" t="s">
        <v>620</v>
      </c>
      <c r="AD8" s="117">
        <v>6</v>
      </c>
      <c r="AE8" s="117">
        <v>3</v>
      </c>
      <c r="AF8" s="8"/>
      <c r="AG8" s="28">
        <v>1</v>
      </c>
      <c r="AH8" s="28"/>
      <c r="AI8" s="28">
        <v>1</v>
      </c>
      <c r="AJ8" s="28"/>
      <c r="AK8" s="28"/>
      <c r="AL8" s="28"/>
      <c r="AM8" s="28">
        <v>1</v>
      </c>
      <c r="AN8" s="28"/>
      <c r="AO8" s="28"/>
      <c r="AP8" s="28">
        <v>6</v>
      </c>
      <c r="AQ8" s="8">
        <v>3</v>
      </c>
      <c r="AR8" s="8">
        <v>3</v>
      </c>
      <c r="AS8" s="8"/>
      <c r="AT8" s="8"/>
      <c r="AU8" s="8"/>
      <c r="AV8" s="8">
        <v>1</v>
      </c>
      <c r="AW8" s="8"/>
      <c r="AX8" s="8"/>
      <c r="AY8" s="8"/>
      <c r="AZ8" s="8"/>
    </row>
    <row r="9" spans="1:52" ht="83.25" hidden="1" customHeight="1" x14ac:dyDescent="0.2">
      <c r="A9" s="24">
        <v>4</v>
      </c>
      <c r="B9" s="69">
        <v>1</v>
      </c>
      <c r="C9" s="329" t="s">
        <v>142</v>
      </c>
      <c r="D9" s="24" t="s">
        <v>52</v>
      </c>
      <c r="E9" s="283" t="s">
        <v>380</v>
      </c>
      <c r="F9" s="24" t="s">
        <v>384</v>
      </c>
      <c r="G9" s="69" t="s">
        <v>53</v>
      </c>
      <c r="H9" s="69" t="s">
        <v>535</v>
      </c>
      <c r="I9" s="69" t="s">
        <v>485</v>
      </c>
      <c r="J9" s="69" t="s">
        <v>504</v>
      </c>
      <c r="K9" s="1" t="s">
        <v>490</v>
      </c>
      <c r="L9" s="69"/>
      <c r="M9" s="68">
        <v>2011</v>
      </c>
      <c r="N9" s="68">
        <v>1961</v>
      </c>
      <c r="O9" s="66">
        <v>0</v>
      </c>
      <c r="P9" s="24"/>
      <c r="Q9" s="66">
        <v>46000</v>
      </c>
      <c r="R9" s="22" t="s">
        <v>40</v>
      </c>
      <c r="S9" s="22" t="s">
        <v>40</v>
      </c>
      <c r="T9" s="22" t="s">
        <v>40</v>
      </c>
      <c r="U9" s="28" t="s">
        <v>54</v>
      </c>
      <c r="V9" s="8" t="s">
        <v>42</v>
      </c>
      <c r="W9" s="8" t="s">
        <v>500</v>
      </c>
      <c r="X9" s="65">
        <v>859664</v>
      </c>
      <c r="Y9" s="65">
        <v>160116</v>
      </c>
      <c r="Z9" s="65">
        <v>162142</v>
      </c>
      <c r="AA9" s="244">
        <v>160116</v>
      </c>
      <c r="AB9" s="24" t="s">
        <v>43</v>
      </c>
      <c r="AC9" s="8" t="s">
        <v>620</v>
      </c>
      <c r="AD9" s="64">
        <v>0</v>
      </c>
      <c r="AE9" s="64">
        <v>0</v>
      </c>
      <c r="AF9" s="8"/>
      <c r="AG9" s="28">
        <v>1</v>
      </c>
      <c r="AH9" s="28">
        <v>1</v>
      </c>
      <c r="AI9" s="28"/>
      <c r="AJ9" s="28"/>
      <c r="AK9" s="28"/>
      <c r="AL9" s="28"/>
      <c r="AM9" s="28"/>
      <c r="AN9" s="28"/>
      <c r="AO9" s="28"/>
      <c r="AP9" s="28">
        <v>0</v>
      </c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ht="80.25" hidden="1" customHeight="1" x14ac:dyDescent="0.2">
      <c r="A10" s="399">
        <v>5</v>
      </c>
      <c r="B10" s="399">
        <v>1</v>
      </c>
      <c r="C10" s="400" t="s">
        <v>142</v>
      </c>
      <c r="D10" s="399" t="s">
        <v>55</v>
      </c>
      <c r="E10" s="428" t="s">
        <v>387</v>
      </c>
      <c r="F10" s="394" t="s">
        <v>384</v>
      </c>
      <c r="G10" s="399" t="s">
        <v>53</v>
      </c>
      <c r="H10" s="399" t="s">
        <v>535</v>
      </c>
      <c r="I10" s="399" t="s">
        <v>485</v>
      </c>
      <c r="J10" s="251" t="s">
        <v>504</v>
      </c>
      <c r="K10" s="379" t="s">
        <v>490</v>
      </c>
      <c r="L10" s="399"/>
      <c r="M10" s="404">
        <v>2010</v>
      </c>
      <c r="N10" s="404">
        <v>1980</v>
      </c>
      <c r="O10" s="394">
        <v>0</v>
      </c>
      <c r="P10" s="24"/>
      <c r="Q10" s="409">
        <v>363610</v>
      </c>
      <c r="R10" s="408" t="s">
        <v>40</v>
      </c>
      <c r="S10" s="408" t="s">
        <v>40</v>
      </c>
      <c r="T10" s="408" t="s">
        <v>40</v>
      </c>
      <c r="U10" s="28" t="s">
        <v>56</v>
      </c>
      <c r="V10" s="28" t="s">
        <v>42</v>
      </c>
      <c r="W10" s="28" t="s">
        <v>500</v>
      </c>
      <c r="X10" s="65">
        <v>869830</v>
      </c>
      <c r="Y10" s="65">
        <v>161970</v>
      </c>
      <c r="Z10" s="65">
        <v>161970</v>
      </c>
      <c r="AA10" s="389">
        <v>275762</v>
      </c>
      <c r="AB10" s="394" t="s">
        <v>43</v>
      </c>
      <c r="AC10" s="8" t="s">
        <v>620</v>
      </c>
      <c r="AD10" s="410">
        <v>0</v>
      </c>
      <c r="AE10" s="439">
        <v>0</v>
      </c>
      <c r="AF10" s="378"/>
      <c r="AG10" s="377">
        <v>1</v>
      </c>
      <c r="AH10" s="377">
        <v>1</v>
      </c>
      <c r="AI10" s="377"/>
      <c r="AJ10" s="377"/>
      <c r="AK10" s="377"/>
      <c r="AL10" s="377"/>
      <c r="AM10" s="377">
        <v>1</v>
      </c>
      <c r="AN10" s="377"/>
      <c r="AO10" s="377"/>
      <c r="AP10" s="377">
        <v>0</v>
      </c>
      <c r="AQ10" s="378"/>
      <c r="AR10" s="378"/>
      <c r="AS10" s="378"/>
      <c r="AT10" s="378"/>
      <c r="AU10" s="378"/>
      <c r="AV10" s="378"/>
      <c r="AW10" s="378"/>
      <c r="AX10" s="378"/>
      <c r="AY10" s="8"/>
      <c r="AZ10" s="8"/>
    </row>
    <row r="11" spans="1:52" ht="85.5" hidden="1" customHeight="1" x14ac:dyDescent="0.2">
      <c r="A11" s="399"/>
      <c r="B11" s="438"/>
      <c r="C11" s="437"/>
      <c r="D11" s="379"/>
      <c r="E11" s="429"/>
      <c r="F11" s="378"/>
      <c r="G11" s="379"/>
      <c r="H11" s="399"/>
      <c r="I11" s="379"/>
      <c r="J11" s="250"/>
      <c r="K11" s="379"/>
      <c r="L11" s="399"/>
      <c r="M11" s="379"/>
      <c r="N11" s="379"/>
      <c r="O11" s="379"/>
      <c r="P11" s="8"/>
      <c r="Q11" s="379"/>
      <c r="R11" s="379"/>
      <c r="S11" s="379"/>
      <c r="T11" s="379"/>
      <c r="U11" s="28" t="s">
        <v>57</v>
      </c>
      <c r="V11" s="28" t="s">
        <v>58</v>
      </c>
      <c r="W11" s="28" t="s">
        <v>500</v>
      </c>
      <c r="X11" s="78">
        <v>619232</v>
      </c>
      <c r="Y11" s="65">
        <v>113792</v>
      </c>
      <c r="Z11" s="65">
        <v>113792</v>
      </c>
      <c r="AA11" s="389"/>
      <c r="AB11" s="394"/>
      <c r="AC11" s="8" t="s">
        <v>620</v>
      </c>
      <c r="AD11" s="410"/>
      <c r="AE11" s="439"/>
      <c r="AF11" s="378"/>
      <c r="AG11" s="377"/>
      <c r="AH11" s="377"/>
      <c r="AI11" s="377"/>
      <c r="AJ11" s="377"/>
      <c r="AK11" s="377"/>
      <c r="AL11" s="377"/>
      <c r="AM11" s="377"/>
      <c r="AN11" s="377"/>
      <c r="AO11" s="377"/>
      <c r="AP11" s="377"/>
      <c r="AQ11" s="378"/>
      <c r="AR11" s="378"/>
      <c r="AS11" s="378"/>
      <c r="AT11" s="378"/>
      <c r="AU11" s="378"/>
      <c r="AV11" s="378"/>
      <c r="AW11" s="378"/>
      <c r="AX11" s="378"/>
      <c r="AY11" s="8"/>
      <c r="AZ11" s="8"/>
    </row>
    <row r="12" spans="1:52" ht="100.5" hidden="1" customHeight="1" x14ac:dyDescent="0.2">
      <c r="A12" s="24">
        <v>6</v>
      </c>
      <c r="B12" s="69">
        <v>1</v>
      </c>
      <c r="C12" s="329" t="s">
        <v>142</v>
      </c>
      <c r="D12" s="24" t="s">
        <v>59</v>
      </c>
      <c r="E12" s="283" t="s">
        <v>380</v>
      </c>
      <c r="F12" s="24" t="s">
        <v>384</v>
      </c>
      <c r="G12" s="69" t="s">
        <v>60</v>
      </c>
      <c r="H12" s="69" t="s">
        <v>535</v>
      </c>
      <c r="I12" s="69" t="s">
        <v>61</v>
      </c>
      <c r="J12" s="69" t="s">
        <v>504</v>
      </c>
      <c r="K12" s="1" t="s">
        <v>493</v>
      </c>
      <c r="L12" s="1" t="s">
        <v>494</v>
      </c>
      <c r="M12" s="68">
        <v>2012</v>
      </c>
      <c r="N12" s="68">
        <v>1977</v>
      </c>
      <c r="O12" s="24">
        <v>0</v>
      </c>
      <c r="P12" s="24"/>
      <c r="Q12" s="66">
        <v>25500</v>
      </c>
      <c r="R12" s="22" t="s">
        <v>40</v>
      </c>
      <c r="S12" s="22" t="s">
        <v>40</v>
      </c>
      <c r="T12" s="22" t="s">
        <v>40</v>
      </c>
      <c r="U12" s="8" t="s">
        <v>62</v>
      </c>
      <c r="V12" s="8" t="s">
        <v>63</v>
      </c>
      <c r="W12" s="8" t="s">
        <v>502</v>
      </c>
      <c r="X12" s="65">
        <v>240282</v>
      </c>
      <c r="Y12" s="65">
        <v>48071</v>
      </c>
      <c r="Z12" s="65">
        <v>48071</v>
      </c>
      <c r="AA12" s="244">
        <v>48071</v>
      </c>
      <c r="AB12" s="24" t="s">
        <v>64</v>
      </c>
      <c r="AC12" s="8" t="s">
        <v>620</v>
      </c>
      <c r="AD12" s="64">
        <v>0</v>
      </c>
      <c r="AE12" s="64">
        <v>0</v>
      </c>
      <c r="AF12" s="8"/>
      <c r="AG12" s="28">
        <v>1</v>
      </c>
      <c r="AH12" s="28">
        <v>1</v>
      </c>
      <c r="AI12" s="28"/>
      <c r="AJ12" s="28"/>
      <c r="AK12" s="28"/>
      <c r="AL12" s="28"/>
      <c r="AM12" s="28"/>
      <c r="AN12" s="28"/>
      <c r="AO12" s="28"/>
      <c r="AP12" s="28">
        <v>0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ht="87.75" hidden="1" customHeight="1" x14ac:dyDescent="0.2">
      <c r="A13" s="394">
        <v>7</v>
      </c>
      <c r="B13" s="399">
        <v>1</v>
      </c>
      <c r="C13" s="400" t="s">
        <v>142</v>
      </c>
      <c r="D13" s="394" t="s">
        <v>65</v>
      </c>
      <c r="E13" s="403" t="s">
        <v>379</v>
      </c>
      <c r="F13" s="394" t="s">
        <v>384</v>
      </c>
      <c r="G13" s="399" t="s">
        <v>66</v>
      </c>
      <c r="H13" s="399"/>
      <c r="I13" s="399" t="s">
        <v>67</v>
      </c>
      <c r="J13" s="249" t="s">
        <v>505</v>
      </c>
      <c r="K13" s="399" t="s">
        <v>495</v>
      </c>
      <c r="L13" s="399"/>
      <c r="M13" s="404">
        <v>2009</v>
      </c>
      <c r="N13" s="404">
        <v>1974</v>
      </c>
      <c r="O13" s="409">
        <v>31</v>
      </c>
      <c r="P13" s="24"/>
      <c r="Q13" s="409">
        <v>22803294</v>
      </c>
      <c r="R13" s="384" t="s">
        <v>40</v>
      </c>
      <c r="S13" s="384" t="s">
        <v>40</v>
      </c>
      <c r="T13" s="384" t="s">
        <v>40</v>
      </c>
      <c r="U13" s="8" t="s">
        <v>68</v>
      </c>
      <c r="V13" s="8" t="s">
        <v>69</v>
      </c>
      <c r="W13" s="8" t="s">
        <v>503</v>
      </c>
      <c r="X13" s="65">
        <v>2408127.58</v>
      </c>
      <c r="Y13" s="65">
        <v>570000</v>
      </c>
      <c r="Z13" s="65">
        <v>570000</v>
      </c>
      <c r="AA13" s="389">
        <v>1140000</v>
      </c>
      <c r="AB13" s="394" t="s">
        <v>70</v>
      </c>
      <c r="AC13" s="8" t="s">
        <v>620</v>
      </c>
      <c r="AD13" s="433">
        <v>31</v>
      </c>
      <c r="AE13" s="433">
        <v>4</v>
      </c>
      <c r="AF13" s="378"/>
      <c r="AG13" s="377">
        <v>2</v>
      </c>
      <c r="AH13" s="377">
        <v>1</v>
      </c>
      <c r="AI13" s="377">
        <v>1</v>
      </c>
      <c r="AJ13" s="377"/>
      <c r="AK13" s="377"/>
      <c r="AL13" s="377"/>
      <c r="AM13" s="377"/>
      <c r="AN13" s="377"/>
      <c r="AO13" s="377"/>
      <c r="AP13" s="377">
        <v>31</v>
      </c>
      <c r="AQ13" s="378"/>
      <c r="AR13" s="378"/>
      <c r="AS13" s="378"/>
      <c r="AT13" s="378"/>
      <c r="AU13" s="378"/>
      <c r="AV13" s="378"/>
      <c r="AW13" s="378"/>
      <c r="AX13" s="378"/>
      <c r="AY13" s="8"/>
      <c r="AZ13" s="8"/>
    </row>
    <row r="14" spans="1:52" ht="83.25" hidden="1" customHeight="1" x14ac:dyDescent="0.2">
      <c r="A14" s="394"/>
      <c r="B14" s="399"/>
      <c r="C14" s="400"/>
      <c r="D14" s="394"/>
      <c r="E14" s="403"/>
      <c r="F14" s="394"/>
      <c r="G14" s="399"/>
      <c r="H14" s="399"/>
      <c r="I14" s="399"/>
      <c r="J14" s="250"/>
      <c r="K14" s="399"/>
      <c r="L14" s="399"/>
      <c r="M14" s="404"/>
      <c r="N14" s="404"/>
      <c r="O14" s="409"/>
      <c r="P14" s="24"/>
      <c r="Q14" s="409"/>
      <c r="R14" s="384"/>
      <c r="S14" s="384"/>
      <c r="T14" s="384"/>
      <c r="U14" s="8" t="s">
        <v>71</v>
      </c>
      <c r="V14" s="8" t="s">
        <v>69</v>
      </c>
      <c r="W14" s="8" t="s">
        <v>503</v>
      </c>
      <c r="X14" s="65">
        <v>2408127.58</v>
      </c>
      <c r="Y14" s="65">
        <v>570000</v>
      </c>
      <c r="Z14" s="65">
        <v>570000</v>
      </c>
      <c r="AA14" s="389"/>
      <c r="AB14" s="394"/>
      <c r="AC14" s="8" t="s">
        <v>620</v>
      </c>
      <c r="AD14" s="433"/>
      <c r="AE14" s="433"/>
      <c r="AF14" s="378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8"/>
      <c r="AR14" s="378"/>
      <c r="AS14" s="378"/>
      <c r="AT14" s="378"/>
      <c r="AU14" s="378"/>
      <c r="AV14" s="378"/>
      <c r="AW14" s="378"/>
      <c r="AX14" s="378"/>
      <c r="AY14" s="8"/>
      <c r="AZ14" s="8"/>
    </row>
    <row r="15" spans="1:52" s="14" customFormat="1" ht="144.75" hidden="1" customHeight="1" x14ac:dyDescent="0.2">
      <c r="A15" s="71">
        <v>8</v>
      </c>
      <c r="B15" s="71">
        <v>1</v>
      </c>
      <c r="C15" s="331" t="s">
        <v>142</v>
      </c>
      <c r="D15" s="71" t="s">
        <v>72</v>
      </c>
      <c r="E15" s="104" t="s">
        <v>379</v>
      </c>
      <c r="F15" s="8" t="s">
        <v>384</v>
      </c>
      <c r="G15" s="71" t="s">
        <v>73</v>
      </c>
      <c r="H15" s="71" t="s">
        <v>535</v>
      </c>
      <c r="I15" s="72" t="s">
        <v>74</v>
      </c>
      <c r="J15" s="72" t="s">
        <v>505</v>
      </c>
      <c r="K15" s="69" t="s">
        <v>495</v>
      </c>
      <c r="L15" s="28"/>
      <c r="M15" s="45">
        <v>2010</v>
      </c>
      <c r="N15" s="64">
        <v>1966</v>
      </c>
      <c r="O15" s="1">
        <v>6</v>
      </c>
      <c r="P15" s="1"/>
      <c r="Q15" s="13">
        <v>4018500</v>
      </c>
      <c r="R15" s="22" t="s">
        <v>40</v>
      </c>
      <c r="S15" s="22" t="s">
        <v>40</v>
      </c>
      <c r="T15" s="22" t="s">
        <v>40</v>
      </c>
      <c r="U15" s="1" t="s">
        <v>75</v>
      </c>
      <c r="V15" s="71" t="s">
        <v>76</v>
      </c>
      <c r="W15" s="71" t="s">
        <v>503</v>
      </c>
      <c r="X15" s="50">
        <v>4814919</v>
      </c>
      <c r="Y15" s="50">
        <v>1444515</v>
      </c>
      <c r="Z15" s="50">
        <v>1444515</v>
      </c>
      <c r="AA15" s="244">
        <v>1444515</v>
      </c>
      <c r="AB15" s="50" t="s">
        <v>77</v>
      </c>
      <c r="AC15" s="8" t="s">
        <v>620</v>
      </c>
      <c r="AD15" s="13">
        <v>6</v>
      </c>
      <c r="AE15" s="13">
        <v>1</v>
      </c>
      <c r="AF15" s="8"/>
      <c r="AG15" s="28">
        <v>4</v>
      </c>
      <c r="AH15" s="28">
        <v>3</v>
      </c>
      <c r="AI15" s="28"/>
      <c r="AJ15" s="28"/>
      <c r="AK15" s="28"/>
      <c r="AL15" s="28"/>
      <c r="AM15" s="28">
        <v>2</v>
      </c>
      <c r="AN15" s="28">
        <v>3</v>
      </c>
      <c r="AO15" s="28"/>
      <c r="AP15" s="28">
        <v>6</v>
      </c>
      <c r="AQ15" s="8">
        <v>3</v>
      </c>
      <c r="AR15" s="8">
        <v>3</v>
      </c>
      <c r="AS15" s="8">
        <v>1</v>
      </c>
      <c r="AT15" s="8">
        <v>1</v>
      </c>
      <c r="AU15" s="8"/>
      <c r="AV15" s="8">
        <v>3</v>
      </c>
      <c r="AW15" s="8">
        <v>6</v>
      </c>
      <c r="AX15" s="8">
        <v>2</v>
      </c>
      <c r="AY15" s="8"/>
      <c r="AZ15" s="8"/>
    </row>
    <row r="16" spans="1:52" s="14" customFormat="1" ht="132" customHeight="1" x14ac:dyDescent="0.2">
      <c r="A16" s="8">
        <v>9</v>
      </c>
      <c r="B16" s="28">
        <v>1</v>
      </c>
      <c r="C16" s="331" t="s">
        <v>142</v>
      </c>
      <c r="D16" s="8" t="s">
        <v>149</v>
      </c>
      <c r="E16" s="104" t="s">
        <v>379</v>
      </c>
      <c r="F16" s="8" t="s">
        <v>384</v>
      </c>
      <c r="G16" s="28" t="s">
        <v>249</v>
      </c>
      <c r="H16" s="28"/>
      <c r="I16" s="71" t="s">
        <v>150</v>
      </c>
      <c r="J16" s="71" t="s">
        <v>505</v>
      </c>
      <c r="K16" s="69" t="s">
        <v>495</v>
      </c>
      <c r="L16" s="28"/>
      <c r="M16" s="64">
        <v>2006</v>
      </c>
      <c r="N16" s="64">
        <v>1974</v>
      </c>
      <c r="O16" s="8">
        <v>18</v>
      </c>
      <c r="P16" s="8"/>
      <c r="Q16" s="78">
        <v>36688646</v>
      </c>
      <c r="R16" s="22" t="s">
        <v>40</v>
      </c>
      <c r="S16" s="22" t="s">
        <v>40</v>
      </c>
      <c r="T16" s="22" t="s">
        <v>40</v>
      </c>
      <c r="U16" s="8" t="s">
        <v>151</v>
      </c>
      <c r="V16" s="8" t="s">
        <v>152</v>
      </c>
      <c r="W16" s="8" t="s">
        <v>502</v>
      </c>
      <c r="X16" s="65">
        <v>3097298</v>
      </c>
      <c r="Y16" s="65">
        <v>903000</v>
      </c>
      <c r="Z16" s="65">
        <v>903000</v>
      </c>
      <c r="AA16" s="244">
        <v>903000</v>
      </c>
      <c r="AB16" s="24" t="s">
        <v>153</v>
      </c>
      <c r="AC16" s="8" t="s">
        <v>620</v>
      </c>
      <c r="AD16" s="64">
        <v>18</v>
      </c>
      <c r="AE16" s="78">
        <v>0</v>
      </c>
      <c r="AF16" s="1"/>
      <c r="AG16" s="28">
        <v>3</v>
      </c>
      <c r="AH16" s="28">
        <v>3</v>
      </c>
      <c r="AI16" s="28"/>
      <c r="AJ16" s="28"/>
      <c r="AK16" s="28"/>
      <c r="AL16" s="28"/>
      <c r="AM16" s="28">
        <v>3</v>
      </c>
      <c r="AN16" s="28"/>
      <c r="AO16" s="28"/>
      <c r="AP16" s="28">
        <v>18</v>
      </c>
      <c r="AQ16" s="8">
        <v>15</v>
      </c>
      <c r="AR16" s="8">
        <v>3</v>
      </c>
      <c r="AS16" s="8">
        <v>1</v>
      </c>
      <c r="AT16" s="8"/>
      <c r="AU16" s="8"/>
      <c r="AV16" s="8"/>
      <c r="AW16" s="8">
        <v>4</v>
      </c>
      <c r="AX16" s="8"/>
      <c r="AY16" s="8"/>
      <c r="AZ16" s="8"/>
    </row>
    <row r="17" spans="1:52" ht="113.25" hidden="1" customHeight="1" x14ac:dyDescent="0.2">
      <c r="A17" s="8">
        <v>10</v>
      </c>
      <c r="B17" s="28">
        <v>1</v>
      </c>
      <c r="C17" s="331" t="s">
        <v>142</v>
      </c>
      <c r="D17" s="8" t="s">
        <v>154</v>
      </c>
      <c r="E17" s="104" t="s">
        <v>388</v>
      </c>
      <c r="F17" s="8" t="s">
        <v>384</v>
      </c>
      <c r="G17" s="28" t="s">
        <v>155</v>
      </c>
      <c r="H17" s="28" t="s">
        <v>535</v>
      </c>
      <c r="I17" s="28" t="s">
        <v>156</v>
      </c>
      <c r="J17" s="28" t="s">
        <v>504</v>
      </c>
      <c r="K17" s="1" t="s">
        <v>1287</v>
      </c>
      <c r="L17" s="28"/>
      <c r="M17" s="64">
        <v>2008</v>
      </c>
      <c r="N17" s="64">
        <v>1981</v>
      </c>
      <c r="O17" s="8">
        <v>2</v>
      </c>
      <c r="P17" s="8"/>
      <c r="Q17" s="78">
        <v>2551090</v>
      </c>
      <c r="R17" s="22" t="s">
        <v>40</v>
      </c>
      <c r="S17" s="22" t="s">
        <v>40</v>
      </c>
      <c r="T17" s="22" t="s">
        <v>40</v>
      </c>
      <c r="U17" s="8" t="s">
        <v>157</v>
      </c>
      <c r="V17" s="8" t="s">
        <v>158</v>
      </c>
      <c r="W17" s="8" t="s">
        <v>503</v>
      </c>
      <c r="X17" s="65">
        <v>2415000</v>
      </c>
      <c r="Y17" s="65">
        <v>1183350</v>
      </c>
      <c r="Z17" s="65">
        <v>1183350</v>
      </c>
      <c r="AA17" s="244">
        <v>1090886</v>
      </c>
      <c r="AB17" s="24" t="s">
        <v>43</v>
      </c>
      <c r="AC17" s="8" t="s">
        <v>620</v>
      </c>
      <c r="AD17" s="77">
        <v>2</v>
      </c>
      <c r="AE17" s="78">
        <v>0</v>
      </c>
      <c r="AF17" s="8"/>
      <c r="AG17" s="28">
        <v>5</v>
      </c>
      <c r="AH17" s="28">
        <v>3</v>
      </c>
      <c r="AI17" s="28">
        <v>2</v>
      </c>
      <c r="AJ17" s="28"/>
      <c r="AK17" s="28"/>
      <c r="AL17" s="28"/>
      <c r="AM17" s="28"/>
      <c r="AN17" s="28"/>
      <c r="AO17" s="28"/>
      <c r="AP17" s="28">
        <v>2</v>
      </c>
      <c r="AQ17" s="8">
        <v>1</v>
      </c>
      <c r="AR17" s="8">
        <v>1</v>
      </c>
      <c r="AS17" s="8"/>
      <c r="AT17" s="8"/>
      <c r="AU17" s="8"/>
      <c r="AV17" s="8"/>
      <c r="AW17" s="8"/>
      <c r="AX17" s="8"/>
      <c r="AY17" s="8"/>
      <c r="AZ17" s="8"/>
    </row>
    <row r="18" spans="1:52" ht="96" hidden="1" customHeight="1" x14ac:dyDescent="0.2">
      <c r="A18" s="24">
        <v>11</v>
      </c>
      <c r="B18" s="69">
        <v>1</v>
      </c>
      <c r="C18" s="329" t="s">
        <v>142</v>
      </c>
      <c r="D18" s="24" t="s">
        <v>159</v>
      </c>
      <c r="E18" s="138" t="s">
        <v>387</v>
      </c>
      <c r="F18" s="24" t="s">
        <v>384</v>
      </c>
      <c r="G18" s="69" t="s">
        <v>160</v>
      </c>
      <c r="H18" s="69" t="s">
        <v>535</v>
      </c>
      <c r="I18" s="69" t="s">
        <v>485</v>
      </c>
      <c r="J18" s="69" t="s">
        <v>504</v>
      </c>
      <c r="K18" s="1" t="s">
        <v>490</v>
      </c>
      <c r="L18" s="69"/>
      <c r="M18" s="68">
        <v>1998</v>
      </c>
      <c r="N18" s="68">
        <v>1958</v>
      </c>
      <c r="O18" s="24">
        <v>1</v>
      </c>
      <c r="P18" s="24"/>
      <c r="Q18" s="66">
        <v>446892</v>
      </c>
      <c r="R18" s="22" t="s">
        <v>40</v>
      </c>
      <c r="S18" s="22" t="s">
        <v>40</v>
      </c>
      <c r="T18" s="22" t="s">
        <v>40</v>
      </c>
      <c r="U18" s="8" t="s">
        <v>161</v>
      </c>
      <c r="V18" s="8" t="s">
        <v>42</v>
      </c>
      <c r="W18" s="8" t="s">
        <v>500</v>
      </c>
      <c r="X18" s="65">
        <v>856897</v>
      </c>
      <c r="Y18" s="65">
        <v>159609</v>
      </c>
      <c r="Z18" s="65">
        <v>159609</v>
      </c>
      <c r="AA18" s="244">
        <v>159609</v>
      </c>
      <c r="AB18" s="24" t="s">
        <v>162</v>
      </c>
      <c r="AC18" s="8" t="s">
        <v>620</v>
      </c>
      <c r="AD18" s="64">
        <v>0</v>
      </c>
      <c r="AE18" s="78">
        <v>1</v>
      </c>
      <c r="AF18" s="8"/>
      <c r="AG18" s="28">
        <v>1</v>
      </c>
      <c r="AH18" s="28">
        <v>1</v>
      </c>
      <c r="AI18" s="28"/>
      <c r="AJ18" s="28"/>
      <c r="AK18" s="28"/>
      <c r="AL18" s="28"/>
      <c r="AM18" s="28"/>
      <c r="AN18" s="28"/>
      <c r="AO18" s="28"/>
      <c r="AP18" s="28">
        <v>1</v>
      </c>
      <c r="AQ18" s="8">
        <v>1</v>
      </c>
      <c r="AR18" s="8"/>
      <c r="AS18" s="8"/>
      <c r="AT18" s="8"/>
      <c r="AU18" s="8"/>
      <c r="AV18" s="8"/>
      <c r="AW18" s="8"/>
      <c r="AX18" s="8"/>
      <c r="AY18" s="8"/>
      <c r="AZ18" s="8"/>
    </row>
    <row r="19" spans="1:52" ht="78.75" hidden="1" customHeight="1" x14ac:dyDescent="0.2">
      <c r="A19" s="24">
        <v>12</v>
      </c>
      <c r="B19" s="69">
        <v>1</v>
      </c>
      <c r="C19" s="329" t="s">
        <v>142</v>
      </c>
      <c r="D19" s="24" t="s">
        <v>163</v>
      </c>
      <c r="E19" s="138" t="s">
        <v>387</v>
      </c>
      <c r="F19" s="24" t="s">
        <v>384</v>
      </c>
      <c r="G19" s="69" t="s">
        <v>164</v>
      </c>
      <c r="H19" s="69" t="s">
        <v>535</v>
      </c>
      <c r="I19" s="69" t="s">
        <v>485</v>
      </c>
      <c r="J19" s="69" t="s">
        <v>504</v>
      </c>
      <c r="K19" s="1" t="s">
        <v>490</v>
      </c>
      <c r="L19" s="69"/>
      <c r="M19" s="68">
        <v>2000</v>
      </c>
      <c r="N19" s="68">
        <v>1946</v>
      </c>
      <c r="O19" s="24">
        <v>1</v>
      </c>
      <c r="P19" s="24"/>
      <c r="Q19" s="66">
        <v>3000000</v>
      </c>
      <c r="R19" s="22" t="s">
        <v>40</v>
      </c>
      <c r="S19" s="22" t="s">
        <v>40</v>
      </c>
      <c r="T19" s="22" t="s">
        <v>40</v>
      </c>
      <c r="U19" s="8" t="s">
        <v>165</v>
      </c>
      <c r="V19" s="8" t="s">
        <v>166</v>
      </c>
      <c r="W19" s="8" t="s">
        <v>500</v>
      </c>
      <c r="X19" s="65">
        <v>859310</v>
      </c>
      <c r="Y19" s="65">
        <v>159762</v>
      </c>
      <c r="Z19" s="65">
        <v>159609</v>
      </c>
      <c r="AA19" s="244">
        <v>159609</v>
      </c>
      <c r="AB19" s="24" t="s">
        <v>162</v>
      </c>
      <c r="AC19" s="8" t="s">
        <v>620</v>
      </c>
      <c r="AD19" s="64">
        <v>0</v>
      </c>
      <c r="AE19" s="64">
        <v>0</v>
      </c>
      <c r="AF19" s="8"/>
      <c r="AG19" s="28">
        <v>1</v>
      </c>
      <c r="AH19" s="28">
        <v>1</v>
      </c>
      <c r="AI19" s="28"/>
      <c r="AJ19" s="28"/>
      <c r="AK19" s="28"/>
      <c r="AL19" s="28"/>
      <c r="AM19" s="28"/>
      <c r="AN19" s="28"/>
      <c r="AO19" s="28"/>
      <c r="AP19" s="28">
        <v>0</v>
      </c>
      <c r="AQ19" s="8"/>
      <c r="AR19" s="8"/>
      <c r="AS19" s="8"/>
      <c r="AT19" s="8"/>
      <c r="AU19" s="8"/>
      <c r="AV19" s="8"/>
      <c r="AW19" s="8"/>
      <c r="AX19" s="8"/>
      <c r="AY19" s="8"/>
      <c r="AZ19" s="8"/>
    </row>
    <row r="20" spans="1:52" ht="120.75" customHeight="1" x14ac:dyDescent="0.2">
      <c r="A20" s="394">
        <v>13</v>
      </c>
      <c r="B20" s="399">
        <v>1</v>
      </c>
      <c r="C20" s="400" t="s">
        <v>142</v>
      </c>
      <c r="D20" s="394" t="s">
        <v>167</v>
      </c>
      <c r="E20" s="403" t="s">
        <v>380</v>
      </c>
      <c r="F20" s="394" t="s">
        <v>385</v>
      </c>
      <c r="G20" s="399" t="s">
        <v>249</v>
      </c>
      <c r="H20" s="399"/>
      <c r="I20" s="399" t="s">
        <v>168</v>
      </c>
      <c r="J20" s="249" t="s">
        <v>504</v>
      </c>
      <c r="K20" s="401" t="s">
        <v>493</v>
      </c>
      <c r="L20" s="401" t="s">
        <v>496</v>
      </c>
      <c r="M20" s="404">
        <v>2012</v>
      </c>
      <c r="N20" s="404">
        <v>1985</v>
      </c>
      <c r="O20" s="394">
        <v>1</v>
      </c>
      <c r="P20" s="24"/>
      <c r="Q20" s="409">
        <v>1072849</v>
      </c>
      <c r="R20" s="384" t="s">
        <v>40</v>
      </c>
      <c r="S20" s="384" t="s">
        <v>40</v>
      </c>
      <c r="T20" s="384" t="s">
        <v>40</v>
      </c>
      <c r="U20" s="8" t="s">
        <v>169</v>
      </c>
      <c r="V20" s="8" t="s">
        <v>170</v>
      </c>
      <c r="W20" s="8" t="s">
        <v>502</v>
      </c>
      <c r="X20" s="65">
        <v>437655</v>
      </c>
      <c r="Y20" s="65">
        <v>187891</v>
      </c>
      <c r="Z20" s="65">
        <v>187891</v>
      </c>
      <c r="AA20" s="389">
        <v>556665.59999999998</v>
      </c>
      <c r="AB20" s="394" t="s">
        <v>171</v>
      </c>
      <c r="AC20" s="8" t="s">
        <v>620</v>
      </c>
      <c r="AD20" s="410">
        <v>0</v>
      </c>
      <c r="AE20" s="439">
        <v>6</v>
      </c>
      <c r="AF20" s="378"/>
      <c r="AG20" s="377">
        <v>1</v>
      </c>
      <c r="AH20" s="377"/>
      <c r="AI20" s="377">
        <v>1</v>
      </c>
      <c r="AJ20" s="377">
        <v>1</v>
      </c>
      <c r="AK20" s="377"/>
      <c r="AL20" s="377"/>
      <c r="AM20" s="377"/>
      <c r="AN20" s="377"/>
      <c r="AO20" s="377"/>
      <c r="AP20" s="377">
        <v>0</v>
      </c>
      <c r="AQ20" s="378"/>
      <c r="AR20" s="378"/>
      <c r="AS20" s="378"/>
      <c r="AT20" s="378"/>
      <c r="AU20" s="378"/>
      <c r="AV20" s="378"/>
      <c r="AW20" s="378"/>
      <c r="AX20" s="378"/>
      <c r="AY20" s="8"/>
      <c r="AZ20" s="8"/>
    </row>
    <row r="21" spans="1:52" ht="96" hidden="1" customHeight="1" x14ac:dyDescent="0.2">
      <c r="A21" s="394"/>
      <c r="B21" s="399"/>
      <c r="C21" s="400"/>
      <c r="D21" s="394"/>
      <c r="E21" s="403"/>
      <c r="F21" s="394"/>
      <c r="G21" s="399"/>
      <c r="H21" s="399"/>
      <c r="I21" s="399"/>
      <c r="J21" s="250"/>
      <c r="K21" s="402"/>
      <c r="L21" s="402"/>
      <c r="M21" s="404"/>
      <c r="N21" s="404"/>
      <c r="O21" s="394"/>
      <c r="P21" s="24"/>
      <c r="Q21" s="409"/>
      <c r="R21" s="384"/>
      <c r="S21" s="384"/>
      <c r="T21" s="384"/>
      <c r="U21" s="8" t="s">
        <v>172</v>
      </c>
      <c r="V21" s="8" t="s">
        <v>173</v>
      </c>
      <c r="W21" s="8" t="s">
        <v>502</v>
      </c>
      <c r="X21" s="65">
        <v>954009</v>
      </c>
      <c r="Y21" s="65">
        <v>477001</v>
      </c>
      <c r="Z21" s="65">
        <v>477001</v>
      </c>
      <c r="AA21" s="389"/>
      <c r="AB21" s="394"/>
      <c r="AC21" s="8" t="s">
        <v>620</v>
      </c>
      <c r="AD21" s="410"/>
      <c r="AE21" s="439"/>
      <c r="AF21" s="378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8"/>
      <c r="AR21" s="378"/>
      <c r="AS21" s="378"/>
      <c r="AT21" s="378"/>
      <c r="AU21" s="378"/>
      <c r="AV21" s="378"/>
      <c r="AW21" s="378"/>
      <c r="AX21" s="378"/>
      <c r="AY21" s="8"/>
      <c r="AZ21" s="8"/>
    </row>
    <row r="22" spans="1:52" ht="93" hidden="1" customHeight="1" x14ac:dyDescent="0.2">
      <c r="A22" s="24">
        <v>14</v>
      </c>
      <c r="B22" s="69">
        <v>1</v>
      </c>
      <c r="C22" s="329" t="s">
        <v>142</v>
      </c>
      <c r="D22" s="24" t="s">
        <v>174</v>
      </c>
      <c r="E22" s="283" t="s">
        <v>380</v>
      </c>
      <c r="F22" s="24" t="s">
        <v>384</v>
      </c>
      <c r="G22" s="69" t="s">
        <v>175</v>
      </c>
      <c r="H22" s="69" t="s">
        <v>535</v>
      </c>
      <c r="I22" s="69" t="s">
        <v>485</v>
      </c>
      <c r="J22" s="69" t="s">
        <v>504</v>
      </c>
      <c r="K22" s="1" t="s">
        <v>490</v>
      </c>
      <c r="L22" s="69"/>
      <c r="M22" s="68">
        <v>2004</v>
      </c>
      <c r="N22" s="68">
        <v>1947</v>
      </c>
      <c r="O22" s="69">
        <v>3</v>
      </c>
      <c r="P22" s="24"/>
      <c r="Q22" s="66">
        <v>2080994</v>
      </c>
      <c r="R22" s="22" t="s">
        <v>40</v>
      </c>
      <c r="S22" s="22" t="s">
        <v>40</v>
      </c>
      <c r="T22" s="22" t="s">
        <v>40</v>
      </c>
      <c r="U22" s="8" t="s">
        <v>176</v>
      </c>
      <c r="V22" s="8" t="s">
        <v>42</v>
      </c>
      <c r="W22" s="8" t="s">
        <v>500</v>
      </c>
      <c r="X22" s="65">
        <v>918227</v>
      </c>
      <c r="Y22" s="65">
        <v>294230</v>
      </c>
      <c r="Z22" s="65">
        <v>294230</v>
      </c>
      <c r="AA22" s="244">
        <v>294230</v>
      </c>
      <c r="AB22" s="24" t="s">
        <v>43</v>
      </c>
      <c r="AC22" s="8" t="s">
        <v>620</v>
      </c>
      <c r="AD22" s="77">
        <v>3</v>
      </c>
      <c r="AE22" s="78">
        <v>0</v>
      </c>
      <c r="AF22" s="8"/>
      <c r="AG22" s="28">
        <v>1</v>
      </c>
      <c r="AH22" s="28">
        <v>1</v>
      </c>
      <c r="AI22" s="28"/>
      <c r="AJ22" s="28"/>
      <c r="AK22" s="28"/>
      <c r="AL22" s="28"/>
      <c r="AM22" s="28"/>
      <c r="AN22" s="28"/>
      <c r="AO22" s="28"/>
      <c r="AP22" s="28">
        <v>3</v>
      </c>
      <c r="AQ22" s="8">
        <v>3</v>
      </c>
      <c r="AR22" s="8"/>
      <c r="AS22" s="8"/>
      <c r="AT22" s="8"/>
      <c r="AU22" s="8"/>
      <c r="AV22" s="8"/>
      <c r="AW22" s="8"/>
      <c r="AX22" s="8"/>
      <c r="AY22" s="8"/>
      <c r="AZ22" s="8"/>
    </row>
    <row r="23" spans="1:52" ht="76.5" hidden="1" customHeight="1" x14ac:dyDescent="0.2">
      <c r="A23" s="69">
        <v>15</v>
      </c>
      <c r="B23" s="69">
        <v>1</v>
      </c>
      <c r="C23" s="329" t="s">
        <v>142</v>
      </c>
      <c r="D23" s="69" t="s">
        <v>177</v>
      </c>
      <c r="E23" s="138" t="s">
        <v>387</v>
      </c>
      <c r="F23" s="24" t="s">
        <v>384</v>
      </c>
      <c r="G23" s="69" t="s">
        <v>178</v>
      </c>
      <c r="H23" s="69" t="s">
        <v>535</v>
      </c>
      <c r="I23" s="69" t="s">
        <v>485</v>
      </c>
      <c r="J23" s="69" t="s">
        <v>504</v>
      </c>
      <c r="K23" s="1" t="s">
        <v>490</v>
      </c>
      <c r="L23" s="69"/>
      <c r="M23" s="68">
        <v>2006</v>
      </c>
      <c r="N23" s="68">
        <v>1956</v>
      </c>
      <c r="O23" s="24">
        <v>1</v>
      </c>
      <c r="P23" s="24"/>
      <c r="Q23" s="66">
        <v>1988871</v>
      </c>
      <c r="R23" s="22" t="s">
        <v>40</v>
      </c>
      <c r="S23" s="22" t="s">
        <v>40</v>
      </c>
      <c r="T23" s="22" t="s">
        <v>40</v>
      </c>
      <c r="U23" s="28" t="s">
        <v>179</v>
      </c>
      <c r="V23" s="8" t="s">
        <v>42</v>
      </c>
      <c r="W23" s="8" t="s">
        <v>500</v>
      </c>
      <c r="X23" s="65">
        <v>870690</v>
      </c>
      <c r="Y23" s="65">
        <v>162142</v>
      </c>
      <c r="Z23" s="65">
        <v>162142</v>
      </c>
      <c r="AA23" s="244">
        <v>162142</v>
      </c>
      <c r="AB23" s="24" t="s">
        <v>43</v>
      </c>
      <c r="AC23" s="8" t="s">
        <v>620</v>
      </c>
      <c r="AD23" s="77">
        <v>1</v>
      </c>
      <c r="AE23" s="78">
        <v>0</v>
      </c>
      <c r="AF23" s="8"/>
      <c r="AG23" s="28">
        <v>1</v>
      </c>
      <c r="AH23" s="28">
        <v>1</v>
      </c>
      <c r="AI23" s="28"/>
      <c r="AJ23" s="28"/>
      <c r="AK23" s="28"/>
      <c r="AL23" s="28"/>
      <c r="AM23" s="28"/>
      <c r="AN23" s="28"/>
      <c r="AO23" s="28"/>
      <c r="AP23" s="28">
        <v>1</v>
      </c>
      <c r="AQ23" s="8">
        <v>1</v>
      </c>
      <c r="AR23" s="8"/>
      <c r="AS23" s="8"/>
      <c r="AT23" s="8"/>
      <c r="AU23" s="8"/>
      <c r="AV23" s="8"/>
      <c r="AW23" s="8"/>
      <c r="AX23" s="8"/>
      <c r="AY23" s="8"/>
      <c r="AZ23" s="8"/>
    </row>
    <row r="24" spans="1:52" ht="84" hidden="1" customHeight="1" x14ac:dyDescent="0.2">
      <c r="A24" s="69">
        <v>16</v>
      </c>
      <c r="B24" s="69">
        <v>1</v>
      </c>
      <c r="C24" s="329" t="s">
        <v>142</v>
      </c>
      <c r="D24" s="24" t="s">
        <v>180</v>
      </c>
      <c r="E24" s="283" t="s">
        <v>380</v>
      </c>
      <c r="F24" s="24" t="s">
        <v>384</v>
      </c>
      <c r="G24" s="69" t="s">
        <v>181</v>
      </c>
      <c r="H24" s="69" t="s">
        <v>535</v>
      </c>
      <c r="I24" s="69" t="s">
        <v>485</v>
      </c>
      <c r="J24" s="69" t="s">
        <v>504</v>
      </c>
      <c r="K24" s="1" t="s">
        <v>490</v>
      </c>
      <c r="L24" s="69"/>
      <c r="M24" s="68">
        <v>2004</v>
      </c>
      <c r="N24" s="68">
        <v>1953</v>
      </c>
      <c r="O24" s="24">
        <v>3</v>
      </c>
      <c r="P24" s="24"/>
      <c r="Q24" s="66">
        <v>57728</v>
      </c>
      <c r="R24" s="22" t="s">
        <v>40</v>
      </c>
      <c r="S24" s="22" t="s">
        <v>40</v>
      </c>
      <c r="T24" s="22" t="s">
        <v>40</v>
      </c>
      <c r="U24" s="8" t="s">
        <v>182</v>
      </c>
      <c r="V24" s="8" t="s">
        <v>183</v>
      </c>
      <c r="W24" s="8" t="s">
        <v>501</v>
      </c>
      <c r="X24" s="65">
        <v>644707</v>
      </c>
      <c r="Y24" s="65">
        <v>348168</v>
      </c>
      <c r="Z24" s="65">
        <v>348168</v>
      </c>
      <c r="AA24" s="244">
        <v>257882.8</v>
      </c>
      <c r="AB24" s="24" t="s">
        <v>162</v>
      </c>
      <c r="AC24" s="8" t="s">
        <v>620</v>
      </c>
      <c r="AD24" s="64">
        <v>3</v>
      </c>
      <c r="AE24" s="64">
        <v>0</v>
      </c>
      <c r="AF24" s="8"/>
      <c r="AG24" s="28">
        <v>1</v>
      </c>
      <c r="AH24" s="28">
        <v>1</v>
      </c>
      <c r="AI24" s="28"/>
      <c r="AJ24" s="28"/>
      <c r="AK24" s="28"/>
      <c r="AL24" s="28"/>
      <c r="AM24" s="28"/>
      <c r="AN24" s="28"/>
      <c r="AO24" s="28"/>
      <c r="AP24" s="28">
        <v>3</v>
      </c>
      <c r="AQ24" s="8">
        <v>2</v>
      </c>
      <c r="AR24" s="8">
        <v>1</v>
      </c>
      <c r="AS24" s="8"/>
      <c r="AT24" s="8"/>
      <c r="AU24" s="8"/>
      <c r="AV24" s="8"/>
      <c r="AW24" s="8"/>
      <c r="AX24" s="8"/>
      <c r="AY24" s="8"/>
      <c r="AZ24" s="8"/>
    </row>
    <row r="25" spans="1:52" ht="96" hidden="1" customHeight="1" x14ac:dyDescent="0.2">
      <c r="A25" s="394">
        <v>17</v>
      </c>
      <c r="B25" s="399">
        <v>1</v>
      </c>
      <c r="C25" s="400" t="s">
        <v>142</v>
      </c>
      <c r="D25" s="394" t="s">
        <v>184</v>
      </c>
      <c r="E25" s="428" t="s">
        <v>387</v>
      </c>
      <c r="F25" s="394" t="s">
        <v>385</v>
      </c>
      <c r="G25" s="399" t="s">
        <v>483</v>
      </c>
      <c r="H25" s="399" t="s">
        <v>535</v>
      </c>
      <c r="I25" s="399" t="s">
        <v>185</v>
      </c>
      <c r="J25" s="28" t="s">
        <v>504</v>
      </c>
      <c r="K25" s="379" t="s">
        <v>490</v>
      </c>
      <c r="L25" s="399"/>
      <c r="M25" s="404">
        <v>2008</v>
      </c>
      <c r="N25" s="404">
        <v>1955</v>
      </c>
      <c r="O25" s="394">
        <v>3</v>
      </c>
      <c r="P25" s="24"/>
      <c r="Q25" s="409">
        <v>1067230</v>
      </c>
      <c r="R25" s="384" t="s">
        <v>40</v>
      </c>
      <c r="S25" s="384" t="s">
        <v>40</v>
      </c>
      <c r="T25" s="384" t="s">
        <v>40</v>
      </c>
      <c r="U25" s="8" t="s">
        <v>186</v>
      </c>
      <c r="V25" s="8" t="s">
        <v>187</v>
      </c>
      <c r="W25" s="8" t="s">
        <v>500</v>
      </c>
      <c r="X25" s="65">
        <v>209730</v>
      </c>
      <c r="Y25" s="65">
        <v>62948</v>
      </c>
      <c r="Z25" s="65">
        <v>62948</v>
      </c>
      <c r="AA25" s="389">
        <v>242253</v>
      </c>
      <c r="AB25" s="394" t="s">
        <v>188</v>
      </c>
      <c r="AC25" s="8" t="s">
        <v>620</v>
      </c>
      <c r="AD25" s="433">
        <v>3</v>
      </c>
      <c r="AE25" s="433">
        <v>0</v>
      </c>
      <c r="AF25" s="378"/>
      <c r="AG25" s="377">
        <v>1</v>
      </c>
      <c r="AH25" s="377"/>
      <c r="AI25" s="377">
        <v>1</v>
      </c>
      <c r="AJ25" s="377"/>
      <c r="AK25" s="377"/>
      <c r="AL25" s="377"/>
      <c r="AM25" s="377"/>
      <c r="AN25" s="377"/>
      <c r="AO25" s="377"/>
      <c r="AP25" s="377">
        <v>3</v>
      </c>
      <c r="AQ25" s="378">
        <v>3</v>
      </c>
      <c r="AR25" s="378"/>
      <c r="AS25" s="378"/>
      <c r="AT25" s="378"/>
      <c r="AU25" s="378"/>
      <c r="AV25" s="378"/>
      <c r="AW25" s="378"/>
      <c r="AX25" s="378"/>
      <c r="AY25" s="8"/>
      <c r="AZ25" s="8"/>
    </row>
    <row r="26" spans="1:52" ht="120" hidden="1" customHeight="1" x14ac:dyDescent="0.2">
      <c r="A26" s="394"/>
      <c r="B26" s="399"/>
      <c r="C26" s="400"/>
      <c r="D26" s="394"/>
      <c r="E26" s="428"/>
      <c r="F26" s="394"/>
      <c r="G26" s="399"/>
      <c r="H26" s="399"/>
      <c r="I26" s="399"/>
      <c r="J26" s="69"/>
      <c r="K26" s="379"/>
      <c r="L26" s="399"/>
      <c r="M26" s="404"/>
      <c r="N26" s="404"/>
      <c r="O26" s="394"/>
      <c r="P26" s="24"/>
      <c r="Q26" s="409"/>
      <c r="R26" s="384"/>
      <c r="S26" s="384"/>
      <c r="T26" s="384"/>
      <c r="U26" s="8" t="s">
        <v>189</v>
      </c>
      <c r="V26" s="8" t="s">
        <v>190</v>
      </c>
      <c r="W26" s="8" t="s">
        <v>500</v>
      </c>
      <c r="X26" s="65">
        <v>597411</v>
      </c>
      <c r="Y26" s="65">
        <v>179305</v>
      </c>
      <c r="Z26" s="65">
        <v>179305</v>
      </c>
      <c r="AA26" s="389"/>
      <c r="AB26" s="394"/>
      <c r="AC26" s="8" t="s">
        <v>620</v>
      </c>
      <c r="AD26" s="433"/>
      <c r="AE26" s="433"/>
      <c r="AF26" s="378"/>
      <c r="AG26" s="377"/>
      <c r="AH26" s="377"/>
      <c r="AI26" s="377"/>
      <c r="AJ26" s="377"/>
      <c r="AK26" s="377"/>
      <c r="AL26" s="377"/>
      <c r="AM26" s="377"/>
      <c r="AN26" s="377"/>
      <c r="AO26" s="377"/>
      <c r="AP26" s="377"/>
      <c r="AQ26" s="378"/>
      <c r="AR26" s="378"/>
      <c r="AS26" s="378"/>
      <c r="AT26" s="378"/>
      <c r="AU26" s="378"/>
      <c r="AV26" s="378"/>
      <c r="AW26" s="378"/>
      <c r="AX26" s="378"/>
      <c r="AY26" s="8"/>
      <c r="AZ26" s="8"/>
    </row>
    <row r="27" spans="1:52" ht="96.75" hidden="1" customHeight="1" x14ac:dyDescent="0.2">
      <c r="A27" s="24">
        <v>18</v>
      </c>
      <c r="B27" s="69">
        <v>1</v>
      </c>
      <c r="C27" s="329" t="s">
        <v>142</v>
      </c>
      <c r="D27" s="24" t="s">
        <v>191</v>
      </c>
      <c r="E27" s="283" t="s">
        <v>380</v>
      </c>
      <c r="F27" s="24" t="s">
        <v>385</v>
      </c>
      <c r="G27" s="69" t="s">
        <v>483</v>
      </c>
      <c r="H27" s="69" t="s">
        <v>535</v>
      </c>
      <c r="I27" s="69" t="s">
        <v>192</v>
      </c>
      <c r="J27" s="69" t="s">
        <v>504</v>
      </c>
      <c r="K27" s="1" t="s">
        <v>490</v>
      </c>
      <c r="L27" s="69"/>
      <c r="M27" s="68">
        <v>2012</v>
      </c>
      <c r="N27" s="68">
        <v>1961</v>
      </c>
      <c r="O27" s="24">
        <v>1</v>
      </c>
      <c r="P27" s="24"/>
      <c r="Q27" s="66">
        <v>924000</v>
      </c>
      <c r="R27" s="22" t="s">
        <v>40</v>
      </c>
      <c r="S27" s="22" t="s">
        <v>40</v>
      </c>
      <c r="T27" s="22" t="s">
        <v>40</v>
      </c>
      <c r="U27" s="28" t="s">
        <v>193</v>
      </c>
      <c r="V27" s="8" t="s">
        <v>42</v>
      </c>
      <c r="W27" s="8" t="s">
        <v>500</v>
      </c>
      <c r="X27" s="65">
        <v>859664</v>
      </c>
      <c r="Y27" s="65">
        <v>160116</v>
      </c>
      <c r="Z27" s="65">
        <v>160116</v>
      </c>
      <c r="AA27" s="244">
        <v>160116</v>
      </c>
      <c r="AB27" s="24" t="s">
        <v>194</v>
      </c>
      <c r="AC27" s="8" t="s">
        <v>620</v>
      </c>
      <c r="AD27" s="77">
        <v>0</v>
      </c>
      <c r="AE27" s="78">
        <v>0</v>
      </c>
      <c r="AF27" s="8"/>
      <c r="AG27" s="28">
        <v>1</v>
      </c>
      <c r="AH27" s="28"/>
      <c r="AI27" s="28">
        <v>1</v>
      </c>
      <c r="AJ27" s="28"/>
      <c r="AK27" s="28"/>
      <c r="AL27" s="28"/>
      <c r="AM27" s="28"/>
      <c r="AN27" s="28"/>
      <c r="AO27" s="28"/>
      <c r="AP27" s="28">
        <v>1</v>
      </c>
      <c r="AQ27" s="8">
        <v>1</v>
      </c>
      <c r="AR27" s="8"/>
      <c r="AS27" s="8"/>
      <c r="AT27" s="8"/>
      <c r="AU27" s="8"/>
      <c r="AV27" s="8"/>
      <c r="AW27" s="8"/>
      <c r="AX27" s="8"/>
      <c r="AY27" s="8"/>
      <c r="AZ27" s="8"/>
    </row>
    <row r="28" spans="1:52" ht="121.5" hidden="1" customHeight="1" x14ac:dyDescent="0.2">
      <c r="A28" s="24">
        <v>19</v>
      </c>
      <c r="B28" s="69">
        <v>1</v>
      </c>
      <c r="C28" s="329" t="s">
        <v>142</v>
      </c>
      <c r="D28" s="24" t="s">
        <v>195</v>
      </c>
      <c r="E28" s="138" t="s">
        <v>387</v>
      </c>
      <c r="F28" s="24" t="s">
        <v>385</v>
      </c>
      <c r="G28" s="69" t="s">
        <v>196</v>
      </c>
      <c r="H28" s="69" t="s">
        <v>535</v>
      </c>
      <c r="I28" s="69" t="s">
        <v>485</v>
      </c>
      <c r="J28" s="69" t="s">
        <v>504</v>
      </c>
      <c r="K28" s="1" t="s">
        <v>490</v>
      </c>
      <c r="L28" s="69"/>
      <c r="M28" s="68">
        <v>2004</v>
      </c>
      <c r="N28" s="68">
        <v>1956</v>
      </c>
      <c r="O28" s="24">
        <v>0</v>
      </c>
      <c r="P28" s="24"/>
      <c r="Q28" s="66">
        <v>632551</v>
      </c>
      <c r="R28" s="22" t="s">
        <v>40</v>
      </c>
      <c r="S28" s="22" t="s">
        <v>40</v>
      </c>
      <c r="T28" s="22" t="s">
        <v>40</v>
      </c>
      <c r="U28" s="8" t="s">
        <v>197</v>
      </c>
      <c r="V28" s="8" t="s">
        <v>198</v>
      </c>
      <c r="W28" s="8" t="s">
        <v>500</v>
      </c>
      <c r="X28" s="65">
        <v>395129</v>
      </c>
      <c r="Y28" s="65">
        <v>155000</v>
      </c>
      <c r="Z28" s="50">
        <v>200000</v>
      </c>
      <c r="AA28" s="244">
        <v>155000</v>
      </c>
      <c r="AB28" s="24" t="s">
        <v>162</v>
      </c>
      <c r="AC28" s="8" t="s">
        <v>620</v>
      </c>
      <c r="AD28" s="77">
        <v>0</v>
      </c>
      <c r="AE28" s="78">
        <v>0</v>
      </c>
      <c r="AF28" s="8"/>
      <c r="AG28" s="28">
        <v>1</v>
      </c>
      <c r="AH28" s="28"/>
      <c r="AI28" s="28">
        <v>1</v>
      </c>
      <c r="AJ28" s="28"/>
      <c r="AK28" s="28"/>
      <c r="AL28" s="28"/>
      <c r="AM28" s="28"/>
      <c r="AN28" s="28"/>
      <c r="AO28" s="28"/>
      <c r="AP28" s="28">
        <v>0</v>
      </c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14" customFormat="1" ht="110.25" hidden="1" customHeight="1" x14ac:dyDescent="0.2">
      <c r="A29" s="1">
        <v>20</v>
      </c>
      <c r="B29" s="71">
        <v>1</v>
      </c>
      <c r="C29" s="331" t="s">
        <v>142</v>
      </c>
      <c r="D29" s="1" t="s">
        <v>199</v>
      </c>
      <c r="E29" s="139" t="s">
        <v>387</v>
      </c>
      <c r="F29" s="8" t="s">
        <v>384</v>
      </c>
      <c r="G29" s="71" t="s">
        <v>200</v>
      </c>
      <c r="H29" s="71" t="s">
        <v>535</v>
      </c>
      <c r="I29" s="28" t="s">
        <v>485</v>
      </c>
      <c r="J29" s="28" t="s">
        <v>504</v>
      </c>
      <c r="K29" s="1" t="s">
        <v>490</v>
      </c>
      <c r="L29" s="28"/>
      <c r="M29" s="75">
        <v>2000</v>
      </c>
      <c r="N29" s="75">
        <v>1974</v>
      </c>
      <c r="O29" s="71">
        <v>0</v>
      </c>
      <c r="P29" s="71"/>
      <c r="Q29" s="129">
        <v>181304</v>
      </c>
      <c r="R29" s="22" t="s">
        <v>40</v>
      </c>
      <c r="S29" s="22" t="s">
        <v>40</v>
      </c>
      <c r="T29" s="22" t="s">
        <v>40</v>
      </c>
      <c r="U29" s="1" t="s">
        <v>201</v>
      </c>
      <c r="V29" s="76" t="s">
        <v>202</v>
      </c>
      <c r="W29" s="76" t="s">
        <v>500</v>
      </c>
      <c r="X29" s="50">
        <v>858987</v>
      </c>
      <c r="Y29" s="50">
        <v>159991</v>
      </c>
      <c r="Z29" s="70">
        <v>161970</v>
      </c>
      <c r="AA29" s="244">
        <v>159991</v>
      </c>
      <c r="AB29" s="8" t="s">
        <v>162</v>
      </c>
      <c r="AC29" s="8" t="s">
        <v>620</v>
      </c>
      <c r="AD29" s="77">
        <v>0</v>
      </c>
      <c r="AE29" s="78">
        <v>0</v>
      </c>
      <c r="AF29" s="8"/>
      <c r="AG29" s="28">
        <v>1</v>
      </c>
      <c r="AH29" s="28">
        <v>1</v>
      </c>
      <c r="AI29" s="28"/>
      <c r="AJ29" s="28"/>
      <c r="AK29" s="28"/>
      <c r="AL29" s="28"/>
      <c r="AM29" s="28"/>
      <c r="AN29" s="28"/>
      <c r="AO29" s="28"/>
      <c r="AP29" s="28">
        <v>0</v>
      </c>
      <c r="AQ29" s="8"/>
      <c r="AR29" s="8"/>
      <c r="AS29" s="8"/>
      <c r="AT29" s="8"/>
      <c r="AU29" s="8"/>
      <c r="AV29" s="8"/>
      <c r="AW29" s="8"/>
      <c r="AX29" s="8"/>
      <c r="AY29" s="8"/>
      <c r="AZ29" s="8"/>
    </row>
    <row r="30" spans="1:52" s="14" customFormat="1" ht="168" hidden="1" customHeight="1" x14ac:dyDescent="0.2">
      <c r="A30" s="1">
        <v>21</v>
      </c>
      <c r="B30" s="71">
        <v>1</v>
      </c>
      <c r="C30" s="331" t="s">
        <v>142</v>
      </c>
      <c r="D30" s="1" t="s">
        <v>203</v>
      </c>
      <c r="E30" s="104" t="s">
        <v>380</v>
      </c>
      <c r="F30" s="8" t="s">
        <v>384</v>
      </c>
      <c r="G30" s="71" t="s">
        <v>204</v>
      </c>
      <c r="H30" s="71" t="s">
        <v>535</v>
      </c>
      <c r="I30" s="71" t="s">
        <v>205</v>
      </c>
      <c r="J30" s="71" t="s">
        <v>504</v>
      </c>
      <c r="K30" s="1" t="s">
        <v>493</v>
      </c>
      <c r="L30" s="71" t="s">
        <v>498</v>
      </c>
      <c r="M30" s="75">
        <v>2012</v>
      </c>
      <c r="N30" s="75">
        <v>1983</v>
      </c>
      <c r="O30" s="71">
        <v>0</v>
      </c>
      <c r="P30" s="71" t="s">
        <v>40</v>
      </c>
      <c r="Q30" s="71" t="s">
        <v>206</v>
      </c>
      <c r="R30" s="22" t="s">
        <v>40</v>
      </c>
      <c r="S30" s="22" t="s">
        <v>40</v>
      </c>
      <c r="T30" s="22" t="s">
        <v>40</v>
      </c>
      <c r="U30" s="1" t="s">
        <v>207</v>
      </c>
      <c r="V30" s="76" t="s">
        <v>208</v>
      </c>
      <c r="W30" s="76" t="s">
        <v>502</v>
      </c>
      <c r="X30" s="50">
        <v>2657757</v>
      </c>
      <c r="Y30" s="50">
        <v>797710</v>
      </c>
      <c r="Z30" s="50">
        <v>797710</v>
      </c>
      <c r="AA30" s="244">
        <v>797710</v>
      </c>
      <c r="AB30" s="8" t="s">
        <v>43</v>
      </c>
      <c r="AC30" s="8" t="s">
        <v>620</v>
      </c>
      <c r="AD30" s="22">
        <v>0</v>
      </c>
      <c r="AE30" s="78">
        <v>0</v>
      </c>
      <c r="AF30" s="79"/>
      <c r="AG30" s="28">
        <v>1</v>
      </c>
      <c r="AH30" s="28">
        <v>1</v>
      </c>
      <c r="AI30" s="28"/>
      <c r="AJ30" s="28"/>
      <c r="AK30" s="28"/>
      <c r="AL30" s="28"/>
      <c r="AM30" s="28"/>
      <c r="AN30" s="28"/>
      <c r="AO30" s="28"/>
      <c r="AP30" s="28">
        <v>0</v>
      </c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s="14" customFormat="1" ht="116.25" hidden="1" customHeight="1" x14ac:dyDescent="0.2">
      <c r="A31" s="71">
        <v>22</v>
      </c>
      <c r="B31" s="71">
        <v>1</v>
      </c>
      <c r="C31" s="331" t="s">
        <v>142</v>
      </c>
      <c r="D31" s="1" t="s">
        <v>209</v>
      </c>
      <c r="E31" s="139" t="s">
        <v>387</v>
      </c>
      <c r="F31" s="8" t="s">
        <v>384</v>
      </c>
      <c r="G31" s="71" t="s">
        <v>210</v>
      </c>
      <c r="H31" s="71" t="s">
        <v>535</v>
      </c>
      <c r="I31" s="28" t="s">
        <v>485</v>
      </c>
      <c r="J31" s="28" t="s">
        <v>504</v>
      </c>
      <c r="K31" s="1" t="s">
        <v>490</v>
      </c>
      <c r="L31" s="28"/>
      <c r="M31" s="75">
        <v>2006</v>
      </c>
      <c r="N31" s="75">
        <v>1971</v>
      </c>
      <c r="O31" s="71">
        <v>0</v>
      </c>
      <c r="P31" s="71"/>
      <c r="Q31" s="129">
        <v>290000</v>
      </c>
      <c r="R31" s="22" t="s">
        <v>40</v>
      </c>
      <c r="S31" s="22" t="s">
        <v>40</v>
      </c>
      <c r="T31" s="22" t="s">
        <v>40</v>
      </c>
      <c r="U31" s="1" t="s">
        <v>211</v>
      </c>
      <c r="V31" s="76" t="s">
        <v>212</v>
      </c>
      <c r="W31" s="76" t="s">
        <v>501</v>
      </c>
      <c r="X31" s="50">
        <v>639744</v>
      </c>
      <c r="Y31" s="50">
        <v>319916</v>
      </c>
      <c r="Z31" s="103">
        <v>319916</v>
      </c>
      <c r="AA31" s="244">
        <v>255898</v>
      </c>
      <c r="AB31" s="8" t="s">
        <v>213</v>
      </c>
      <c r="AC31" s="8" t="s">
        <v>620</v>
      </c>
      <c r="AD31" s="117">
        <v>0</v>
      </c>
      <c r="AE31" s="13">
        <v>1</v>
      </c>
      <c r="AF31" s="22"/>
      <c r="AG31" s="28">
        <v>1</v>
      </c>
      <c r="AH31" s="28">
        <v>1</v>
      </c>
      <c r="AI31" s="28"/>
      <c r="AJ31" s="28"/>
      <c r="AK31" s="28"/>
      <c r="AL31" s="28"/>
      <c r="AM31" s="28"/>
      <c r="AN31" s="28"/>
      <c r="AO31" s="28"/>
      <c r="AP31" s="28">
        <v>1</v>
      </c>
      <c r="AQ31" s="8">
        <v>1</v>
      </c>
      <c r="AR31" s="8"/>
      <c r="AS31" s="8"/>
      <c r="AT31" s="8"/>
      <c r="AU31" s="8"/>
      <c r="AV31" s="8"/>
      <c r="AW31" s="8"/>
      <c r="AX31" s="8"/>
      <c r="AY31" s="8"/>
      <c r="AZ31" s="8"/>
    </row>
    <row r="32" spans="1:52" s="14" customFormat="1" ht="146.25" hidden="1" customHeight="1" x14ac:dyDescent="0.2">
      <c r="A32" s="8">
        <v>23</v>
      </c>
      <c r="B32" s="28">
        <v>1</v>
      </c>
      <c r="C32" s="331" t="s">
        <v>142</v>
      </c>
      <c r="D32" s="8" t="s">
        <v>214</v>
      </c>
      <c r="E32" s="139" t="s">
        <v>387</v>
      </c>
      <c r="F32" s="8" t="s">
        <v>384</v>
      </c>
      <c r="G32" s="28" t="s">
        <v>160</v>
      </c>
      <c r="H32" s="28" t="s">
        <v>535</v>
      </c>
      <c r="I32" s="28" t="s">
        <v>215</v>
      </c>
      <c r="J32" s="28" t="s">
        <v>504</v>
      </c>
      <c r="K32" s="1" t="s">
        <v>490</v>
      </c>
      <c r="L32" s="28"/>
      <c r="M32" s="64">
        <v>2000</v>
      </c>
      <c r="N32" s="64">
        <v>1961</v>
      </c>
      <c r="O32" s="8">
        <v>0</v>
      </c>
      <c r="P32" s="8"/>
      <c r="Q32" s="78">
        <v>881938</v>
      </c>
      <c r="R32" s="22" t="s">
        <v>40</v>
      </c>
      <c r="S32" s="22" t="s">
        <v>40</v>
      </c>
      <c r="T32" s="22" t="s">
        <v>40</v>
      </c>
      <c r="U32" s="1" t="s">
        <v>216</v>
      </c>
      <c r="V32" s="8" t="s">
        <v>217</v>
      </c>
      <c r="W32" s="8" t="s">
        <v>500</v>
      </c>
      <c r="X32" s="65">
        <v>856897</v>
      </c>
      <c r="Y32" s="65">
        <v>159609</v>
      </c>
      <c r="Z32" s="65">
        <v>159609</v>
      </c>
      <c r="AA32" s="244">
        <v>159609</v>
      </c>
      <c r="AB32" s="8" t="s">
        <v>162</v>
      </c>
      <c r="AC32" s="8" t="s">
        <v>620</v>
      </c>
      <c r="AD32" s="22">
        <v>0</v>
      </c>
      <c r="AE32" s="13">
        <v>0</v>
      </c>
      <c r="AF32" s="22"/>
      <c r="AG32" s="28">
        <v>1</v>
      </c>
      <c r="AH32" s="28">
        <v>1</v>
      </c>
      <c r="AI32" s="28"/>
      <c r="AJ32" s="28"/>
      <c r="AK32" s="28"/>
      <c r="AL32" s="28"/>
      <c r="AM32" s="28"/>
      <c r="AN32" s="28"/>
      <c r="AO32" s="28"/>
      <c r="AP32" s="28">
        <v>0</v>
      </c>
      <c r="AQ32" s="8"/>
      <c r="AR32" s="8"/>
      <c r="AS32" s="8"/>
      <c r="AT32" s="8"/>
      <c r="AU32" s="8"/>
      <c r="AV32" s="8"/>
      <c r="AW32" s="8"/>
      <c r="AX32" s="8"/>
      <c r="AY32" s="8"/>
      <c r="AZ32" s="8"/>
    </row>
    <row r="33" spans="1:52" s="14" customFormat="1" ht="120.75" hidden="1" customHeight="1" x14ac:dyDescent="0.2">
      <c r="A33" s="8">
        <v>24</v>
      </c>
      <c r="B33" s="28">
        <v>1</v>
      </c>
      <c r="C33" s="331" t="s">
        <v>142</v>
      </c>
      <c r="D33" s="8" t="s">
        <v>218</v>
      </c>
      <c r="E33" s="139" t="s">
        <v>387</v>
      </c>
      <c r="F33" s="8" t="s">
        <v>384</v>
      </c>
      <c r="G33" s="28" t="s">
        <v>219</v>
      </c>
      <c r="H33" s="28" t="s">
        <v>535</v>
      </c>
      <c r="I33" s="28" t="s">
        <v>220</v>
      </c>
      <c r="J33" s="28" t="s">
        <v>504</v>
      </c>
      <c r="K33" s="1" t="s">
        <v>490</v>
      </c>
      <c r="L33" s="28"/>
      <c r="M33" s="64">
        <v>2000</v>
      </c>
      <c r="N33" s="64">
        <v>1948</v>
      </c>
      <c r="O33" s="8" t="s">
        <v>221</v>
      </c>
      <c r="P33" s="8"/>
      <c r="Q33" s="78">
        <v>1976241</v>
      </c>
      <c r="R33" s="22" t="s">
        <v>40</v>
      </c>
      <c r="S33" s="22" t="s">
        <v>40</v>
      </c>
      <c r="T33" s="22" t="s">
        <v>40</v>
      </c>
      <c r="U33" s="1" t="s">
        <v>222</v>
      </c>
      <c r="V33" s="8" t="s">
        <v>223</v>
      </c>
      <c r="W33" s="8" t="s">
        <v>500</v>
      </c>
      <c r="X33" s="65">
        <v>859310</v>
      </c>
      <c r="Y33" s="50">
        <v>159762</v>
      </c>
      <c r="Z33" s="50">
        <v>162142</v>
      </c>
      <c r="AA33" s="244">
        <v>159762</v>
      </c>
      <c r="AB33" s="8" t="s">
        <v>162</v>
      </c>
      <c r="AC33" s="8" t="s">
        <v>620</v>
      </c>
      <c r="AD33" s="119">
        <v>0</v>
      </c>
      <c r="AE33" s="13">
        <v>0</v>
      </c>
      <c r="AF33" s="8"/>
      <c r="AG33" s="28">
        <v>1</v>
      </c>
      <c r="AH33" s="28">
        <v>1</v>
      </c>
      <c r="AI33" s="28"/>
      <c r="AJ33" s="28"/>
      <c r="AK33" s="28"/>
      <c r="AL33" s="28"/>
      <c r="AM33" s="28"/>
      <c r="AN33" s="28"/>
      <c r="AO33" s="28"/>
      <c r="AP33" s="28">
        <v>0</v>
      </c>
      <c r="AQ33" s="8"/>
      <c r="AR33" s="8"/>
      <c r="AS33" s="8"/>
      <c r="AT33" s="8"/>
      <c r="AU33" s="8"/>
      <c r="AV33" s="8"/>
      <c r="AW33" s="8"/>
      <c r="AX33" s="8"/>
      <c r="AY33" s="8"/>
      <c r="AZ33" s="8"/>
    </row>
    <row r="34" spans="1:52" ht="138.75" hidden="1" customHeight="1" x14ac:dyDescent="0.2">
      <c r="A34" s="28">
        <v>25</v>
      </c>
      <c r="B34" s="28">
        <v>1</v>
      </c>
      <c r="C34" s="331" t="s">
        <v>142</v>
      </c>
      <c r="D34" s="8" t="s">
        <v>224</v>
      </c>
      <c r="E34" s="139" t="s">
        <v>387</v>
      </c>
      <c r="F34" s="8" t="s">
        <v>385</v>
      </c>
      <c r="G34" s="28" t="s">
        <v>225</v>
      </c>
      <c r="H34" s="28" t="s">
        <v>535</v>
      </c>
      <c r="I34" s="28" t="s">
        <v>226</v>
      </c>
      <c r="J34" s="28" t="s">
        <v>504</v>
      </c>
      <c r="K34" s="1" t="s">
        <v>490</v>
      </c>
      <c r="L34" s="28"/>
      <c r="M34" s="64">
        <v>1999</v>
      </c>
      <c r="N34" s="64">
        <v>1965</v>
      </c>
      <c r="O34" s="8">
        <v>0</v>
      </c>
      <c r="P34" s="8"/>
      <c r="Q34" s="8">
        <v>2941650</v>
      </c>
      <c r="R34" s="22" t="s">
        <v>40</v>
      </c>
      <c r="S34" s="22" t="s">
        <v>40</v>
      </c>
      <c r="T34" s="22" t="s">
        <v>40</v>
      </c>
      <c r="U34" s="8" t="s">
        <v>227</v>
      </c>
      <c r="V34" s="8" t="s">
        <v>228</v>
      </c>
      <c r="W34" s="8" t="s">
        <v>503</v>
      </c>
      <c r="X34" s="65">
        <v>3619663</v>
      </c>
      <c r="Y34" s="65">
        <v>674415</v>
      </c>
      <c r="Z34" s="65">
        <v>674415</v>
      </c>
      <c r="AA34" s="244">
        <v>674415</v>
      </c>
      <c r="AB34" s="24" t="s">
        <v>43</v>
      </c>
      <c r="AC34" s="8" t="s">
        <v>620</v>
      </c>
      <c r="AD34" s="77">
        <v>0</v>
      </c>
      <c r="AE34" s="78">
        <v>0</v>
      </c>
      <c r="AF34" s="8"/>
      <c r="AG34" s="28">
        <v>1</v>
      </c>
      <c r="AH34" s="28"/>
      <c r="AI34" s="28">
        <v>1</v>
      </c>
      <c r="AJ34" s="28"/>
      <c r="AK34" s="28"/>
      <c r="AL34" s="28"/>
      <c r="AM34" s="28"/>
      <c r="AN34" s="28"/>
      <c r="AO34" s="28"/>
      <c r="AP34" s="28">
        <v>0</v>
      </c>
      <c r="AQ34" s="8"/>
      <c r="AR34" s="8"/>
      <c r="AS34" s="8"/>
      <c r="AT34" s="8"/>
      <c r="AU34" s="8"/>
      <c r="AV34" s="8"/>
      <c r="AW34" s="8"/>
      <c r="AX34" s="8"/>
      <c r="AY34" s="8"/>
      <c r="AZ34" s="8"/>
    </row>
    <row r="35" spans="1:52" ht="86.25" hidden="1" customHeight="1" x14ac:dyDescent="0.2">
      <c r="A35" s="69">
        <v>26</v>
      </c>
      <c r="B35" s="69">
        <v>1</v>
      </c>
      <c r="C35" s="329" t="s">
        <v>142</v>
      </c>
      <c r="D35" s="69" t="s">
        <v>229</v>
      </c>
      <c r="E35" s="283" t="s">
        <v>380</v>
      </c>
      <c r="F35" s="24" t="s">
        <v>384</v>
      </c>
      <c r="G35" s="69" t="s">
        <v>230</v>
      </c>
      <c r="H35" s="69" t="s">
        <v>535</v>
      </c>
      <c r="I35" s="69" t="s">
        <v>486</v>
      </c>
      <c r="J35" s="69" t="s">
        <v>504</v>
      </c>
      <c r="K35" s="1" t="s">
        <v>490</v>
      </c>
      <c r="L35" s="69"/>
      <c r="M35" s="68">
        <v>2009</v>
      </c>
      <c r="N35" s="68">
        <v>1977</v>
      </c>
      <c r="O35" s="66">
        <v>0</v>
      </c>
      <c r="P35" s="24"/>
      <c r="Q35" s="66">
        <v>1332700</v>
      </c>
      <c r="R35" s="22" t="s">
        <v>40</v>
      </c>
      <c r="S35" s="22" t="s">
        <v>40</v>
      </c>
      <c r="T35" s="22" t="s">
        <v>40</v>
      </c>
      <c r="U35" s="8" t="s">
        <v>231</v>
      </c>
      <c r="V35" s="8" t="s">
        <v>232</v>
      </c>
      <c r="W35" s="8" t="s">
        <v>500</v>
      </c>
      <c r="X35" s="65">
        <v>198250</v>
      </c>
      <c r="Y35" s="65">
        <v>59448</v>
      </c>
      <c r="Z35" s="65">
        <v>59448</v>
      </c>
      <c r="AA35" s="244">
        <v>59448</v>
      </c>
      <c r="AB35" s="24" t="s">
        <v>43</v>
      </c>
      <c r="AC35" s="8" t="s">
        <v>620</v>
      </c>
      <c r="AD35" s="77">
        <v>0</v>
      </c>
      <c r="AE35" s="78">
        <v>0</v>
      </c>
      <c r="AF35" s="8"/>
      <c r="AG35" s="28">
        <v>1</v>
      </c>
      <c r="AH35" s="28">
        <v>1</v>
      </c>
      <c r="AI35" s="28"/>
      <c r="AJ35" s="28"/>
      <c r="AK35" s="28"/>
      <c r="AL35" s="28"/>
      <c r="AM35" s="28"/>
      <c r="AN35" s="28"/>
      <c r="AO35" s="28"/>
      <c r="AP35" s="28">
        <v>0</v>
      </c>
      <c r="AQ35" s="8"/>
      <c r="AR35" s="8"/>
      <c r="AS35" s="8"/>
      <c r="AT35" s="8"/>
      <c r="AU35" s="8"/>
      <c r="AV35" s="8"/>
      <c r="AW35" s="8"/>
      <c r="AX35" s="8"/>
      <c r="AY35" s="8"/>
      <c r="AZ35" s="8"/>
    </row>
    <row r="36" spans="1:52" s="14" customFormat="1" ht="90" hidden="1" customHeight="1" x14ac:dyDescent="0.2">
      <c r="A36" s="69">
        <v>27</v>
      </c>
      <c r="B36" s="69">
        <v>1</v>
      </c>
      <c r="C36" s="329" t="s">
        <v>142</v>
      </c>
      <c r="D36" s="69" t="s">
        <v>233</v>
      </c>
      <c r="E36" s="138" t="s">
        <v>387</v>
      </c>
      <c r="F36" s="24" t="s">
        <v>384</v>
      </c>
      <c r="G36" s="69" t="s">
        <v>178</v>
      </c>
      <c r="H36" s="69" t="s">
        <v>535</v>
      </c>
      <c r="I36" s="69" t="s">
        <v>192</v>
      </c>
      <c r="J36" s="69" t="s">
        <v>504</v>
      </c>
      <c r="K36" s="1" t="s">
        <v>490</v>
      </c>
      <c r="L36" s="69"/>
      <c r="M36" s="68">
        <v>2004</v>
      </c>
      <c r="N36" s="68">
        <v>1953</v>
      </c>
      <c r="O36" s="24">
        <v>0</v>
      </c>
      <c r="P36" s="24"/>
      <c r="Q36" s="66">
        <v>2575316</v>
      </c>
      <c r="R36" s="22" t="s">
        <v>40</v>
      </c>
      <c r="S36" s="22" t="s">
        <v>40</v>
      </c>
      <c r="T36" s="22" t="s">
        <v>40</v>
      </c>
      <c r="U36" s="28" t="s">
        <v>234</v>
      </c>
      <c r="V36" s="8" t="s">
        <v>42</v>
      </c>
      <c r="W36" s="8" t="s">
        <v>500</v>
      </c>
      <c r="X36" s="65">
        <v>870690</v>
      </c>
      <c r="Y36" s="65">
        <v>162142</v>
      </c>
      <c r="Z36" s="65">
        <v>162142</v>
      </c>
      <c r="AA36" s="244">
        <v>162142</v>
      </c>
      <c r="AB36" s="8" t="s">
        <v>43</v>
      </c>
      <c r="AC36" s="8" t="s">
        <v>620</v>
      </c>
      <c r="AD36" s="22">
        <v>0</v>
      </c>
      <c r="AE36" s="13">
        <v>0</v>
      </c>
      <c r="AF36" s="50"/>
      <c r="AG36" s="28">
        <v>1</v>
      </c>
      <c r="AH36" s="28">
        <v>1</v>
      </c>
      <c r="AI36" s="28"/>
      <c r="AJ36" s="28"/>
      <c r="AK36" s="28"/>
      <c r="AL36" s="28"/>
      <c r="AM36" s="28"/>
      <c r="AN36" s="28"/>
      <c r="AO36" s="28"/>
      <c r="AP36" s="28">
        <v>0</v>
      </c>
      <c r="AQ36" s="8"/>
      <c r="AR36" s="8"/>
      <c r="AS36" s="8"/>
      <c r="AT36" s="8"/>
      <c r="AU36" s="8"/>
      <c r="AV36" s="8"/>
      <c r="AW36" s="8"/>
      <c r="AX36" s="8"/>
      <c r="AY36" s="8"/>
      <c r="AZ36" s="8"/>
    </row>
    <row r="37" spans="1:52" ht="123.75" hidden="1" customHeight="1" x14ac:dyDescent="0.2">
      <c r="A37" s="8">
        <v>28</v>
      </c>
      <c r="B37" s="28">
        <v>1</v>
      </c>
      <c r="C37" s="331" t="s">
        <v>142</v>
      </c>
      <c r="D37" s="8" t="s">
        <v>235</v>
      </c>
      <c r="E37" s="104" t="s">
        <v>380</v>
      </c>
      <c r="F37" s="8" t="s">
        <v>384</v>
      </c>
      <c r="G37" s="28" t="s">
        <v>236</v>
      </c>
      <c r="H37" s="28" t="s">
        <v>535</v>
      </c>
      <c r="I37" s="28" t="s">
        <v>237</v>
      </c>
      <c r="J37" s="28" t="s">
        <v>504</v>
      </c>
      <c r="K37" s="1" t="s">
        <v>490</v>
      </c>
      <c r="L37" s="28"/>
      <c r="M37" s="64">
        <v>2011</v>
      </c>
      <c r="N37" s="64">
        <v>1966</v>
      </c>
      <c r="O37" s="78">
        <v>0</v>
      </c>
      <c r="P37" s="8"/>
      <c r="Q37" s="78">
        <v>150000</v>
      </c>
      <c r="R37" s="22" t="s">
        <v>40</v>
      </c>
      <c r="S37" s="22" t="s">
        <v>40</v>
      </c>
      <c r="T37" s="22" t="s">
        <v>40</v>
      </c>
      <c r="U37" s="8" t="s">
        <v>238</v>
      </c>
      <c r="V37" s="8" t="s">
        <v>42</v>
      </c>
      <c r="W37" s="8" t="s">
        <v>500</v>
      </c>
      <c r="X37" s="65">
        <v>950000</v>
      </c>
      <c r="Y37" s="65">
        <v>600000</v>
      </c>
      <c r="Z37" s="65">
        <v>600000</v>
      </c>
      <c r="AA37" s="244">
        <v>380000</v>
      </c>
      <c r="AB37" s="24" t="s">
        <v>43</v>
      </c>
      <c r="AC37" s="8" t="s">
        <v>620</v>
      </c>
      <c r="AD37" s="77">
        <v>0</v>
      </c>
      <c r="AE37" s="78">
        <v>0</v>
      </c>
      <c r="AF37" s="8"/>
      <c r="AG37" s="28">
        <v>1</v>
      </c>
      <c r="AH37" s="28">
        <v>1</v>
      </c>
      <c r="AI37" s="28"/>
      <c r="AJ37" s="28"/>
      <c r="AK37" s="28"/>
      <c r="AL37" s="28"/>
      <c r="AM37" s="28"/>
      <c r="AN37" s="28"/>
      <c r="AO37" s="28"/>
      <c r="AP37" s="28">
        <v>0</v>
      </c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ht="74.25" hidden="1" customHeight="1" x14ac:dyDescent="0.2">
      <c r="A38" s="69">
        <v>29</v>
      </c>
      <c r="B38" s="69">
        <v>1</v>
      </c>
      <c r="C38" s="329" t="s">
        <v>142</v>
      </c>
      <c r="D38" s="69" t="s">
        <v>239</v>
      </c>
      <c r="E38" s="283" t="s">
        <v>380</v>
      </c>
      <c r="F38" s="24" t="s">
        <v>384</v>
      </c>
      <c r="G38" s="69" t="s">
        <v>240</v>
      </c>
      <c r="H38" s="69" t="s">
        <v>535</v>
      </c>
      <c r="I38" s="69" t="s">
        <v>241</v>
      </c>
      <c r="J38" s="69" t="s">
        <v>504</v>
      </c>
      <c r="K38" s="8" t="s">
        <v>493</v>
      </c>
      <c r="L38" s="8" t="s">
        <v>497</v>
      </c>
      <c r="M38" s="68">
        <v>2010</v>
      </c>
      <c r="N38" s="68">
        <v>1989</v>
      </c>
      <c r="O38" s="24">
        <v>0</v>
      </c>
      <c r="P38" s="24"/>
      <c r="Q38" s="24" t="s">
        <v>206</v>
      </c>
      <c r="R38" s="119" t="s">
        <v>40</v>
      </c>
      <c r="S38" s="119" t="s">
        <v>40</v>
      </c>
      <c r="T38" s="119" t="s">
        <v>40</v>
      </c>
      <c r="U38" s="28" t="s">
        <v>242</v>
      </c>
      <c r="V38" s="28" t="s">
        <v>243</v>
      </c>
      <c r="W38" s="28" t="s">
        <v>501</v>
      </c>
      <c r="X38" s="65">
        <v>592187</v>
      </c>
      <c r="Y38" s="65">
        <v>211817</v>
      </c>
      <c r="Z38" s="65">
        <v>211817</v>
      </c>
      <c r="AA38" s="244">
        <v>211817</v>
      </c>
      <c r="AB38" s="24" t="s">
        <v>162</v>
      </c>
      <c r="AC38" s="8" t="s">
        <v>620</v>
      </c>
      <c r="AD38" s="77">
        <v>0</v>
      </c>
      <c r="AE38" s="78">
        <v>1</v>
      </c>
      <c r="AF38" s="8"/>
      <c r="AG38" s="28">
        <v>1</v>
      </c>
      <c r="AH38" s="28">
        <v>1</v>
      </c>
      <c r="AI38" s="28"/>
      <c r="AJ38" s="28"/>
      <c r="AK38" s="28"/>
      <c r="AL38" s="28"/>
      <c r="AM38" s="28"/>
      <c r="AN38" s="28">
        <v>1</v>
      </c>
      <c r="AO38" s="28"/>
      <c r="AP38" s="28">
        <v>1</v>
      </c>
      <c r="AQ38" s="8">
        <v>1</v>
      </c>
      <c r="AR38" s="8"/>
      <c r="AS38" s="8"/>
      <c r="AT38" s="8"/>
      <c r="AU38" s="8"/>
      <c r="AV38" s="8"/>
      <c r="AW38" s="8">
        <v>1</v>
      </c>
      <c r="AX38" s="8"/>
      <c r="AY38" s="8"/>
      <c r="AZ38" s="8"/>
    </row>
    <row r="39" spans="1:52" s="272" customFormat="1" ht="156" hidden="1" customHeight="1" x14ac:dyDescent="0.2">
      <c r="A39" s="266">
        <v>30</v>
      </c>
      <c r="B39" s="69">
        <v>1</v>
      </c>
      <c r="C39" s="329" t="s">
        <v>142</v>
      </c>
      <c r="D39" s="266" t="s">
        <v>244</v>
      </c>
      <c r="E39" s="284" t="s">
        <v>380</v>
      </c>
      <c r="F39" s="266" t="s">
        <v>384</v>
      </c>
      <c r="G39" s="266" t="s">
        <v>245</v>
      </c>
      <c r="H39" s="266" t="s">
        <v>535</v>
      </c>
      <c r="I39" s="266" t="s">
        <v>389</v>
      </c>
      <c r="J39" s="266" t="s">
        <v>504</v>
      </c>
      <c r="K39" s="248" t="s">
        <v>490</v>
      </c>
      <c r="L39" s="266"/>
      <c r="M39" s="267">
        <v>2012</v>
      </c>
      <c r="N39" s="267">
        <v>1970</v>
      </c>
      <c r="O39" s="266">
        <v>0</v>
      </c>
      <c r="P39" s="266"/>
      <c r="Q39" s="268">
        <v>113000</v>
      </c>
      <c r="R39" s="269" t="s">
        <v>40</v>
      </c>
      <c r="S39" s="269" t="s">
        <v>40</v>
      </c>
      <c r="T39" s="269" t="s">
        <v>40</v>
      </c>
      <c r="U39" s="256" t="s">
        <v>246</v>
      </c>
      <c r="V39" s="256" t="s">
        <v>42</v>
      </c>
      <c r="W39" s="256" t="s">
        <v>500</v>
      </c>
      <c r="X39" s="270">
        <v>996644</v>
      </c>
      <c r="Y39" s="270">
        <v>350000</v>
      </c>
      <c r="Z39" s="270">
        <v>350000</v>
      </c>
      <c r="AA39" s="271">
        <v>350000</v>
      </c>
      <c r="AB39" s="266" t="s">
        <v>43</v>
      </c>
      <c r="AC39" s="256" t="s">
        <v>620</v>
      </c>
      <c r="AD39" s="77">
        <v>0</v>
      </c>
      <c r="AE39" s="78">
        <v>1</v>
      </c>
      <c r="AF39" s="8"/>
      <c r="AG39" s="28">
        <v>1</v>
      </c>
      <c r="AH39" s="28">
        <v>1</v>
      </c>
      <c r="AI39" s="28"/>
      <c r="AJ39" s="28"/>
      <c r="AK39" s="28"/>
      <c r="AL39" s="28"/>
      <c r="AM39" s="28"/>
      <c r="AN39" s="28"/>
      <c r="AO39" s="28"/>
      <c r="AP39" s="28">
        <v>1</v>
      </c>
      <c r="AQ39" s="8">
        <v>1</v>
      </c>
      <c r="AR39" s="8"/>
      <c r="AS39" s="8"/>
      <c r="AT39" s="8"/>
      <c r="AU39" s="8"/>
      <c r="AV39" s="8"/>
      <c r="AW39" s="8"/>
      <c r="AX39" s="8"/>
      <c r="AY39" s="8"/>
      <c r="AZ39" s="8"/>
    </row>
    <row r="40" spans="1:52" ht="73.5" hidden="1" customHeight="1" x14ac:dyDescent="0.2">
      <c r="A40" s="69">
        <v>31</v>
      </c>
      <c r="B40" s="28">
        <v>39</v>
      </c>
      <c r="C40" s="335">
        <v>41583</v>
      </c>
      <c r="D40" s="178" t="s">
        <v>732</v>
      </c>
      <c r="E40" s="283" t="s">
        <v>379</v>
      </c>
      <c r="F40" s="24" t="s">
        <v>384</v>
      </c>
      <c r="G40" s="178" t="s">
        <v>805</v>
      </c>
      <c r="H40" s="69" t="s">
        <v>535</v>
      </c>
      <c r="I40" s="178" t="s">
        <v>859</v>
      </c>
      <c r="J40" s="69" t="s">
        <v>504</v>
      </c>
      <c r="K40" s="1" t="s">
        <v>493</v>
      </c>
      <c r="L40" s="1" t="s">
        <v>494</v>
      </c>
      <c r="M40" s="217">
        <v>2005</v>
      </c>
      <c r="N40" s="217">
        <v>1952</v>
      </c>
      <c r="O40" s="222">
        <v>45</v>
      </c>
      <c r="P40" s="8"/>
      <c r="Q40" s="8"/>
      <c r="R40" s="8"/>
      <c r="S40" s="8"/>
      <c r="T40" s="8"/>
      <c r="U40" s="178" t="s">
        <v>893</v>
      </c>
      <c r="V40" s="178" t="s">
        <v>202</v>
      </c>
      <c r="W40" s="8" t="s">
        <v>500</v>
      </c>
      <c r="X40" s="225">
        <v>909375</v>
      </c>
      <c r="Y40" s="225">
        <v>454758</v>
      </c>
      <c r="Z40" s="225">
        <v>454758</v>
      </c>
      <c r="AA40" s="238">
        <v>363750</v>
      </c>
      <c r="AB40" s="24"/>
      <c r="AC40" s="8" t="s">
        <v>605</v>
      </c>
      <c r="AD40" s="8">
        <v>0</v>
      </c>
      <c r="AE40" s="8">
        <v>49</v>
      </c>
      <c r="AF40" s="8">
        <v>0</v>
      </c>
      <c r="AG40" s="28">
        <v>1</v>
      </c>
      <c r="AH40" s="28"/>
      <c r="AI40" s="28"/>
      <c r="AJ40" s="28"/>
      <c r="AK40" s="28"/>
      <c r="AL40" s="28"/>
      <c r="AM40" s="28"/>
      <c r="AN40" s="28"/>
      <c r="AO40" s="28"/>
      <c r="AP40" s="28">
        <v>49</v>
      </c>
      <c r="AQ40" s="8">
        <v>20</v>
      </c>
      <c r="AR40" s="8">
        <v>29</v>
      </c>
      <c r="AS40" s="8">
        <v>5</v>
      </c>
      <c r="AT40" s="8"/>
      <c r="AU40" s="8"/>
      <c r="AV40" s="8">
        <v>16</v>
      </c>
      <c r="AW40" s="8">
        <v>24</v>
      </c>
      <c r="AX40" s="8">
        <v>18</v>
      </c>
      <c r="AY40" s="8">
        <v>49</v>
      </c>
      <c r="AZ40" s="8"/>
    </row>
    <row r="41" spans="1:52" ht="66" hidden="1" customHeight="1" x14ac:dyDescent="0.2">
      <c r="A41" s="8">
        <v>32</v>
      </c>
      <c r="B41" s="28">
        <v>39</v>
      </c>
      <c r="C41" s="335">
        <v>41583</v>
      </c>
      <c r="D41" s="178" t="s">
        <v>733</v>
      </c>
      <c r="E41" s="283" t="s">
        <v>379</v>
      </c>
      <c r="F41" s="24" t="s">
        <v>384</v>
      </c>
      <c r="G41" s="178" t="s">
        <v>806</v>
      </c>
      <c r="H41" s="69" t="s">
        <v>535</v>
      </c>
      <c r="I41" s="178" t="s">
        <v>860</v>
      </c>
      <c r="J41" s="72" t="s">
        <v>505</v>
      </c>
      <c r="K41" s="28" t="s">
        <v>510</v>
      </c>
      <c r="L41" s="69"/>
      <c r="M41" s="247">
        <v>2011</v>
      </c>
      <c r="N41" s="218">
        <v>1971</v>
      </c>
      <c r="O41" s="214">
        <v>42</v>
      </c>
      <c r="P41" s="24"/>
      <c r="Q41" s="24"/>
      <c r="R41" s="24"/>
      <c r="S41" s="24"/>
      <c r="T41" s="24"/>
      <c r="U41" s="91" t="s">
        <v>894</v>
      </c>
      <c r="V41" s="214" t="s">
        <v>969</v>
      </c>
      <c r="W41" s="8" t="s">
        <v>503</v>
      </c>
      <c r="X41" s="226">
        <v>9017906.2699999996</v>
      </c>
      <c r="Y41" s="226">
        <v>3330000</v>
      </c>
      <c r="Z41" s="226">
        <v>3330000</v>
      </c>
      <c r="AA41" s="239">
        <v>3000000</v>
      </c>
      <c r="AB41" s="24"/>
      <c r="AC41" s="8" t="s">
        <v>605</v>
      </c>
      <c r="AD41" s="8">
        <v>39</v>
      </c>
      <c r="AE41" s="8">
        <v>12</v>
      </c>
      <c r="AF41" s="8"/>
      <c r="AG41" s="28">
        <v>2</v>
      </c>
      <c r="AH41" s="28">
        <v>1</v>
      </c>
      <c r="AI41" s="28">
        <v>1</v>
      </c>
      <c r="AJ41" s="28">
        <v>1</v>
      </c>
      <c r="AK41" s="28"/>
      <c r="AL41" s="28"/>
      <c r="AM41" s="28"/>
      <c r="AN41" s="28">
        <v>2</v>
      </c>
      <c r="AO41" s="28"/>
      <c r="AP41" s="28">
        <v>51</v>
      </c>
      <c r="AQ41" s="8">
        <v>39</v>
      </c>
      <c r="AR41" s="8">
        <v>9</v>
      </c>
      <c r="AS41" s="8"/>
      <c r="AT41" s="8"/>
      <c r="AU41" s="8"/>
      <c r="AV41" s="8">
        <v>3</v>
      </c>
      <c r="AW41" s="8">
        <v>7</v>
      </c>
      <c r="AX41" s="8"/>
      <c r="AY41" s="8">
        <v>10</v>
      </c>
      <c r="AZ41" s="8">
        <v>10</v>
      </c>
    </row>
    <row r="42" spans="1:52" ht="54.75" hidden="1" customHeight="1" x14ac:dyDescent="0.2">
      <c r="A42" s="69">
        <v>33</v>
      </c>
      <c r="B42" s="28">
        <v>39</v>
      </c>
      <c r="C42" s="335">
        <v>41583</v>
      </c>
      <c r="D42" s="178" t="s">
        <v>734</v>
      </c>
      <c r="E42" s="283" t="s">
        <v>379</v>
      </c>
      <c r="F42" s="24" t="s">
        <v>384</v>
      </c>
      <c r="G42" s="178" t="s">
        <v>295</v>
      </c>
      <c r="H42" s="69" t="s">
        <v>535</v>
      </c>
      <c r="I42" s="178" t="s">
        <v>861</v>
      </c>
      <c r="J42" s="72" t="s">
        <v>505</v>
      </c>
      <c r="K42" s="28" t="s">
        <v>120</v>
      </c>
      <c r="L42" s="69"/>
      <c r="M42" s="217">
        <v>2010</v>
      </c>
      <c r="N42" s="217">
        <v>1970</v>
      </c>
      <c r="O42" s="222">
        <v>40</v>
      </c>
      <c r="P42" s="24"/>
      <c r="Q42" s="24"/>
      <c r="R42" s="24"/>
      <c r="S42" s="24"/>
      <c r="T42" s="24"/>
      <c r="U42" s="178" t="s">
        <v>895</v>
      </c>
      <c r="V42" s="178" t="s">
        <v>970</v>
      </c>
      <c r="W42" s="8" t="s">
        <v>502</v>
      </c>
      <c r="X42" s="225">
        <v>3244452</v>
      </c>
      <c r="Y42" s="225">
        <v>661500</v>
      </c>
      <c r="Z42" s="225">
        <v>661500</v>
      </c>
      <c r="AA42" s="240">
        <v>661500</v>
      </c>
      <c r="AB42" s="24"/>
      <c r="AC42" s="8" t="s">
        <v>605</v>
      </c>
      <c r="AD42" s="8">
        <v>40</v>
      </c>
      <c r="AE42" s="8">
        <v>0</v>
      </c>
      <c r="AF42" s="8"/>
      <c r="AG42" s="28">
        <v>1</v>
      </c>
      <c r="AH42" s="28"/>
      <c r="AI42" s="28">
        <v>1</v>
      </c>
      <c r="AJ42" s="28"/>
      <c r="AK42" s="28"/>
      <c r="AL42" s="28"/>
      <c r="AM42" s="28"/>
      <c r="AN42" s="28"/>
      <c r="AO42" s="28"/>
      <c r="AP42" s="28">
        <v>40</v>
      </c>
      <c r="AQ42" s="8">
        <v>35</v>
      </c>
      <c r="AR42" s="8">
        <v>5</v>
      </c>
      <c r="AS42" s="8"/>
      <c r="AT42" s="8"/>
      <c r="AU42" s="8"/>
      <c r="AV42" s="8"/>
      <c r="AW42" s="8"/>
      <c r="AX42" s="8"/>
      <c r="AY42" s="8"/>
      <c r="AZ42" s="8"/>
    </row>
    <row r="43" spans="1:52" ht="135" hidden="1" x14ac:dyDescent="0.2">
      <c r="A43" s="24">
        <v>34</v>
      </c>
      <c r="B43" s="28">
        <v>39</v>
      </c>
      <c r="C43" s="335">
        <v>41583</v>
      </c>
      <c r="D43" s="214" t="s">
        <v>452</v>
      </c>
      <c r="E43" s="283" t="s">
        <v>379</v>
      </c>
      <c r="F43" s="24" t="s">
        <v>384</v>
      </c>
      <c r="G43" s="178" t="s">
        <v>453</v>
      </c>
      <c r="H43" s="69"/>
      <c r="I43" s="178" t="s">
        <v>862</v>
      </c>
      <c r="J43" s="69" t="s">
        <v>504</v>
      </c>
      <c r="K43" s="248" t="s">
        <v>490</v>
      </c>
      <c r="L43" s="24"/>
      <c r="M43" s="218">
        <v>2010</v>
      </c>
      <c r="N43" s="218">
        <v>1960</v>
      </c>
      <c r="O43" s="126">
        <v>29</v>
      </c>
      <c r="P43" s="24"/>
      <c r="Q43" s="24"/>
      <c r="R43" s="24"/>
      <c r="S43" s="24"/>
      <c r="T43" s="24"/>
      <c r="U43" s="214" t="s">
        <v>896</v>
      </c>
      <c r="V43" s="214" t="s">
        <v>971</v>
      </c>
      <c r="W43" s="8" t="s">
        <v>503</v>
      </c>
      <c r="X43" s="226">
        <v>10089300</v>
      </c>
      <c r="Y43" s="226">
        <v>3180000</v>
      </c>
      <c r="Z43" s="226">
        <v>3180000</v>
      </c>
      <c r="AA43" s="239">
        <v>3000000</v>
      </c>
      <c r="AB43" s="24"/>
      <c r="AC43" s="8" t="s">
        <v>605</v>
      </c>
      <c r="AD43" s="8">
        <v>28</v>
      </c>
      <c r="AE43" s="8">
        <v>0</v>
      </c>
      <c r="AF43" s="8"/>
      <c r="AG43" s="28"/>
      <c r="AH43" s="28"/>
      <c r="AI43" s="28"/>
      <c r="AJ43" s="28"/>
      <c r="AK43" s="28"/>
      <c r="AL43" s="28"/>
      <c r="AM43" s="28"/>
      <c r="AN43" s="28"/>
      <c r="AO43" s="28"/>
      <c r="AP43" s="28">
        <v>28</v>
      </c>
      <c r="AQ43" s="8">
        <v>21</v>
      </c>
      <c r="AR43" s="8">
        <v>7</v>
      </c>
      <c r="AS43" s="8"/>
      <c r="AT43" s="8"/>
      <c r="AU43" s="8"/>
      <c r="AV43" s="8"/>
      <c r="AW43" s="8"/>
      <c r="AX43" s="8"/>
      <c r="AY43" s="8"/>
      <c r="AZ43" s="8"/>
    </row>
    <row r="44" spans="1:52" ht="90" hidden="1" x14ac:dyDescent="0.2">
      <c r="A44" s="69">
        <v>35</v>
      </c>
      <c r="B44" s="28">
        <v>39</v>
      </c>
      <c r="C44" s="335">
        <v>41583</v>
      </c>
      <c r="D44" s="214" t="s">
        <v>735</v>
      </c>
      <c r="E44" s="283" t="s">
        <v>380</v>
      </c>
      <c r="F44" s="24" t="s">
        <v>384</v>
      </c>
      <c r="G44" s="178" t="s">
        <v>807</v>
      </c>
      <c r="H44" s="69" t="s">
        <v>535</v>
      </c>
      <c r="I44" s="178" t="s">
        <v>863</v>
      </c>
      <c r="J44" s="69" t="s">
        <v>504</v>
      </c>
      <c r="K44" s="91" t="s">
        <v>493</v>
      </c>
      <c r="L44" s="71" t="s">
        <v>511</v>
      </c>
      <c r="M44" s="231">
        <v>41297</v>
      </c>
      <c r="N44" s="218">
        <v>1974</v>
      </c>
      <c r="O44" s="221" t="s">
        <v>892</v>
      </c>
      <c r="P44" s="24"/>
      <c r="Q44" s="24"/>
      <c r="R44" s="24"/>
      <c r="S44" s="24"/>
      <c r="T44" s="24"/>
      <c r="U44" s="214" t="s">
        <v>897</v>
      </c>
      <c r="V44" s="214" t="s">
        <v>202</v>
      </c>
      <c r="W44" s="8" t="s">
        <v>500</v>
      </c>
      <c r="X44" s="226">
        <v>986071</v>
      </c>
      <c r="Y44" s="226">
        <v>295785</v>
      </c>
      <c r="Z44" s="226">
        <v>295785</v>
      </c>
      <c r="AA44" s="239">
        <v>295785</v>
      </c>
      <c r="AB44" s="24"/>
      <c r="AC44" s="8" t="s">
        <v>605</v>
      </c>
      <c r="AD44" s="8">
        <v>0</v>
      </c>
      <c r="AE44" s="8">
        <v>0</v>
      </c>
      <c r="AF44" s="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ht="120" hidden="1" x14ac:dyDescent="0.2">
      <c r="A45" s="8">
        <v>36</v>
      </c>
      <c r="B45" s="28">
        <v>39</v>
      </c>
      <c r="C45" s="335">
        <v>41583</v>
      </c>
      <c r="D45" s="178" t="s">
        <v>736</v>
      </c>
      <c r="E45" s="283" t="s">
        <v>379</v>
      </c>
      <c r="F45" s="24" t="s">
        <v>384</v>
      </c>
      <c r="G45" s="232" t="s">
        <v>808</v>
      </c>
      <c r="H45" s="69"/>
      <c r="I45" s="91" t="s">
        <v>864</v>
      </c>
      <c r="J45" s="72" t="s">
        <v>505</v>
      </c>
      <c r="K45" s="28" t="s">
        <v>510</v>
      </c>
      <c r="L45" s="69"/>
      <c r="M45" s="220">
        <v>2008</v>
      </c>
      <c r="N45" s="220">
        <v>1960</v>
      </c>
      <c r="O45" s="91">
        <v>15</v>
      </c>
      <c r="P45" s="24"/>
      <c r="Q45" s="24"/>
      <c r="R45" s="24"/>
      <c r="S45" s="24"/>
      <c r="T45" s="24"/>
      <c r="U45" s="178" t="s">
        <v>898</v>
      </c>
      <c r="V45" s="178" t="s">
        <v>972</v>
      </c>
      <c r="W45" s="8" t="s">
        <v>503</v>
      </c>
      <c r="X45" s="225">
        <v>4752819</v>
      </c>
      <c r="Y45" s="225">
        <v>1813000</v>
      </c>
      <c r="Z45" s="225">
        <v>1813000</v>
      </c>
      <c r="AA45" s="240">
        <v>1813000</v>
      </c>
      <c r="AB45" s="24"/>
      <c r="AC45" s="8" t="s">
        <v>605</v>
      </c>
      <c r="AD45" s="8">
        <v>1</v>
      </c>
      <c r="AE45" s="8">
        <v>17</v>
      </c>
      <c r="AF45" s="8"/>
      <c r="AG45" s="28">
        <v>2</v>
      </c>
      <c r="AH45" s="28">
        <v>2</v>
      </c>
      <c r="AI45" s="28"/>
      <c r="AJ45" s="28"/>
      <c r="AK45" s="28"/>
      <c r="AL45" s="28"/>
      <c r="AM45" s="28"/>
      <c r="AN45" s="28"/>
      <c r="AO45" s="28"/>
      <c r="AP45" s="28">
        <v>17</v>
      </c>
      <c r="AQ45" s="8">
        <v>15</v>
      </c>
      <c r="AR45" s="8">
        <v>2</v>
      </c>
      <c r="AS45" s="8"/>
      <c r="AT45" s="8"/>
      <c r="AU45" s="8"/>
      <c r="AV45" s="8"/>
      <c r="AW45" s="8"/>
      <c r="AX45" s="8"/>
      <c r="AY45" s="8"/>
      <c r="AZ45" s="8"/>
    </row>
    <row r="46" spans="1:52" ht="94.5" x14ac:dyDescent="0.2">
      <c r="A46" s="69">
        <v>37</v>
      </c>
      <c r="B46" s="28">
        <v>39</v>
      </c>
      <c r="C46" s="335">
        <v>41583</v>
      </c>
      <c r="D46" s="214" t="s">
        <v>737</v>
      </c>
      <c r="E46" s="104" t="s">
        <v>1024</v>
      </c>
      <c r="F46" s="24" t="s">
        <v>384</v>
      </c>
      <c r="G46" s="214" t="s">
        <v>809</v>
      </c>
      <c r="H46" s="69"/>
      <c r="I46" s="178" t="s">
        <v>445</v>
      </c>
      <c r="J46" s="69" t="s">
        <v>504</v>
      </c>
      <c r="K46" s="1" t="s">
        <v>493</v>
      </c>
      <c r="L46" s="1" t="s">
        <v>494</v>
      </c>
      <c r="M46" s="214">
        <v>2012</v>
      </c>
      <c r="N46" s="214">
        <v>1988</v>
      </c>
      <c r="O46" s="214">
        <v>1</v>
      </c>
      <c r="P46" s="24"/>
      <c r="Q46" s="24"/>
      <c r="R46" s="24"/>
      <c r="S46" s="24"/>
      <c r="T46" s="24"/>
      <c r="U46" s="214" t="s">
        <v>899</v>
      </c>
      <c r="V46" s="91" t="s">
        <v>973</v>
      </c>
      <c r="W46" s="8" t="s">
        <v>500</v>
      </c>
      <c r="X46" s="225">
        <v>435224</v>
      </c>
      <c r="Y46" s="225">
        <v>174135</v>
      </c>
      <c r="Z46" s="225">
        <v>174135</v>
      </c>
      <c r="AA46" s="240">
        <v>174090</v>
      </c>
      <c r="AB46" s="24"/>
      <c r="AC46" s="8" t="s">
        <v>605</v>
      </c>
      <c r="AD46" s="8">
        <v>1</v>
      </c>
      <c r="AE46" s="8">
        <v>1</v>
      </c>
      <c r="AF46" s="8"/>
      <c r="AG46" s="28">
        <v>1</v>
      </c>
      <c r="AH46" s="28">
        <v>1</v>
      </c>
      <c r="AI46" s="28"/>
      <c r="AJ46" s="28"/>
      <c r="AK46" s="28"/>
      <c r="AL46" s="28"/>
      <c r="AM46" s="28"/>
      <c r="AN46" s="28"/>
      <c r="AO46" s="28"/>
      <c r="AP46" s="28"/>
      <c r="AQ46" s="8"/>
      <c r="AR46" s="8"/>
      <c r="AS46" s="8"/>
      <c r="AT46" s="8"/>
      <c r="AU46" s="8"/>
      <c r="AV46" s="8"/>
      <c r="AW46" s="8"/>
      <c r="AX46" s="8"/>
      <c r="AY46" s="8">
        <v>5</v>
      </c>
      <c r="AZ46" s="8"/>
    </row>
    <row r="47" spans="1:52" ht="47.25" hidden="1" x14ac:dyDescent="0.2">
      <c r="A47" s="24">
        <v>38</v>
      </c>
      <c r="B47" s="28">
        <v>39</v>
      </c>
      <c r="C47" s="335">
        <v>41583</v>
      </c>
      <c r="D47" s="178" t="s">
        <v>738</v>
      </c>
      <c r="E47" s="139" t="s">
        <v>387</v>
      </c>
      <c r="F47" s="24" t="s">
        <v>385</v>
      </c>
      <c r="G47" s="178" t="s">
        <v>810</v>
      </c>
      <c r="H47" s="69" t="s">
        <v>535</v>
      </c>
      <c r="I47" s="178" t="s">
        <v>486</v>
      </c>
      <c r="J47" s="69" t="s">
        <v>504</v>
      </c>
      <c r="K47" s="248" t="s">
        <v>490</v>
      </c>
      <c r="L47" s="69"/>
      <c r="M47" s="218">
        <v>2012</v>
      </c>
      <c r="N47" s="218">
        <v>1963</v>
      </c>
      <c r="O47" s="214">
        <v>1</v>
      </c>
      <c r="P47" s="24"/>
      <c r="Q47" s="24"/>
      <c r="R47" s="24"/>
      <c r="S47" s="24"/>
      <c r="T47" s="24"/>
      <c r="U47" s="178" t="s">
        <v>900</v>
      </c>
      <c r="V47" s="214" t="s">
        <v>202</v>
      </c>
      <c r="W47" s="8" t="s">
        <v>500</v>
      </c>
      <c r="X47" s="226">
        <v>870690</v>
      </c>
      <c r="Y47" s="226">
        <v>162142</v>
      </c>
      <c r="Z47" s="226">
        <v>162142</v>
      </c>
      <c r="AA47" s="239">
        <v>162142</v>
      </c>
      <c r="AB47" s="24"/>
      <c r="AC47" s="8" t="s">
        <v>605</v>
      </c>
      <c r="AD47" s="8">
        <v>1</v>
      </c>
      <c r="AE47" s="8">
        <v>2</v>
      </c>
      <c r="AF47" s="8"/>
      <c r="AG47" s="28">
        <v>1</v>
      </c>
      <c r="AH47" s="28">
        <v>1</v>
      </c>
      <c r="AI47" s="28"/>
      <c r="AJ47" s="28"/>
      <c r="AK47" s="28"/>
      <c r="AL47" s="28"/>
      <c r="AM47" s="28"/>
      <c r="AN47" s="28"/>
      <c r="AO47" s="28"/>
      <c r="AP47" s="28">
        <v>1</v>
      </c>
      <c r="AQ47" s="8">
        <v>1</v>
      </c>
      <c r="AR47" s="8"/>
      <c r="AS47" s="8"/>
      <c r="AT47" s="8"/>
      <c r="AU47" s="8"/>
      <c r="AV47" s="8"/>
      <c r="AW47" s="8"/>
      <c r="AX47" s="8"/>
      <c r="AY47" s="8"/>
      <c r="AZ47" s="8"/>
    </row>
    <row r="48" spans="1:52" ht="78.75" hidden="1" x14ac:dyDescent="0.2">
      <c r="A48" s="69">
        <v>39</v>
      </c>
      <c r="B48" s="28">
        <v>39</v>
      </c>
      <c r="C48" s="335">
        <v>41583</v>
      </c>
      <c r="D48" s="178" t="s">
        <v>739</v>
      </c>
      <c r="E48" s="283" t="s">
        <v>380</v>
      </c>
      <c r="F48" s="24" t="s">
        <v>384</v>
      </c>
      <c r="G48" s="178" t="s">
        <v>811</v>
      </c>
      <c r="H48" s="69" t="s">
        <v>535</v>
      </c>
      <c r="I48" s="178" t="s">
        <v>357</v>
      </c>
      <c r="J48" s="69" t="s">
        <v>504</v>
      </c>
      <c r="K48" s="91" t="s">
        <v>493</v>
      </c>
      <c r="L48" s="71" t="s">
        <v>511</v>
      </c>
      <c r="M48" s="217">
        <v>2000</v>
      </c>
      <c r="N48" s="217">
        <v>1966</v>
      </c>
      <c r="O48" s="222">
        <v>1</v>
      </c>
      <c r="P48" s="24"/>
      <c r="Q48" s="24"/>
      <c r="R48" s="24"/>
      <c r="S48" s="24"/>
      <c r="T48" s="24"/>
      <c r="U48" s="178" t="s">
        <v>901</v>
      </c>
      <c r="V48" s="178" t="s">
        <v>974</v>
      </c>
      <c r="W48" s="8" t="s">
        <v>503</v>
      </c>
      <c r="X48" s="225">
        <v>3523464.72</v>
      </c>
      <c r="Y48" s="225">
        <v>795000</v>
      </c>
      <c r="Z48" s="225">
        <v>795000</v>
      </c>
      <c r="AA48" s="240">
        <v>795000</v>
      </c>
      <c r="AB48" s="24"/>
      <c r="AC48" s="8" t="s">
        <v>605</v>
      </c>
      <c r="AD48" s="8">
        <v>1</v>
      </c>
      <c r="AE48" s="8">
        <v>0</v>
      </c>
      <c r="AF48" s="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8"/>
      <c r="AR48" s="8"/>
      <c r="AS48" s="8"/>
      <c r="AT48" s="8"/>
      <c r="AU48" s="8"/>
      <c r="AV48" s="8"/>
      <c r="AW48" s="8"/>
      <c r="AX48" s="8"/>
      <c r="AY48" s="8">
        <v>3</v>
      </c>
      <c r="AZ48" s="8"/>
    </row>
    <row r="49" spans="1:52" ht="78.75" hidden="1" x14ac:dyDescent="0.2">
      <c r="A49" s="8">
        <v>40</v>
      </c>
      <c r="B49" s="28">
        <v>39</v>
      </c>
      <c r="C49" s="335">
        <v>41583</v>
      </c>
      <c r="D49" s="214" t="s">
        <v>740</v>
      </c>
      <c r="E49" s="283" t="s">
        <v>379</v>
      </c>
      <c r="F49" s="24" t="s">
        <v>384</v>
      </c>
      <c r="G49" s="214" t="s">
        <v>812</v>
      </c>
      <c r="H49" s="69" t="s">
        <v>535</v>
      </c>
      <c r="I49" s="178" t="s">
        <v>865</v>
      </c>
      <c r="J49" s="69" t="s">
        <v>504</v>
      </c>
      <c r="K49" s="91" t="s">
        <v>493</v>
      </c>
      <c r="L49" s="71" t="s">
        <v>511</v>
      </c>
      <c r="M49" s="214">
        <v>2007</v>
      </c>
      <c r="N49" s="214">
        <v>1976</v>
      </c>
      <c r="O49" s="214">
        <v>2</v>
      </c>
      <c r="P49" s="24"/>
      <c r="Q49" s="24"/>
      <c r="R49" s="24"/>
      <c r="S49" s="24"/>
      <c r="T49" s="24"/>
      <c r="U49" s="91" t="s">
        <v>902</v>
      </c>
      <c r="V49" s="178" t="s">
        <v>975</v>
      </c>
      <c r="W49" s="8" t="s">
        <v>503</v>
      </c>
      <c r="X49" s="225">
        <v>2431441.2200000002</v>
      </c>
      <c r="Y49" s="225">
        <v>892000</v>
      </c>
      <c r="Z49" s="225">
        <v>892000</v>
      </c>
      <c r="AA49" s="240">
        <v>892000</v>
      </c>
      <c r="AB49" s="24"/>
      <c r="AC49" s="8" t="s">
        <v>605</v>
      </c>
      <c r="AD49" s="8">
        <v>2</v>
      </c>
      <c r="AE49" s="8">
        <v>6</v>
      </c>
      <c r="AF49" s="8"/>
      <c r="AG49" s="28"/>
      <c r="AH49" s="28"/>
      <c r="AI49" s="28"/>
      <c r="AJ49" s="28"/>
      <c r="AK49" s="28"/>
      <c r="AL49" s="28"/>
      <c r="AM49" s="28"/>
      <c r="AN49" s="28"/>
      <c r="AO49" s="28"/>
      <c r="AP49" s="28">
        <v>6</v>
      </c>
      <c r="AQ49" s="8"/>
      <c r="AR49" s="8"/>
      <c r="AS49" s="8"/>
      <c r="AT49" s="8"/>
      <c r="AU49" s="8"/>
      <c r="AV49" s="8">
        <v>2</v>
      </c>
      <c r="AW49" s="8"/>
      <c r="AX49" s="8"/>
      <c r="AY49" s="8">
        <v>5</v>
      </c>
      <c r="AZ49" s="8"/>
    </row>
    <row r="50" spans="1:52" s="130" customFormat="1" ht="34.5" hidden="1" customHeight="1" x14ac:dyDescent="0.2">
      <c r="A50" s="69">
        <v>41</v>
      </c>
      <c r="B50" s="28">
        <v>39</v>
      </c>
      <c r="C50" s="335">
        <v>41583</v>
      </c>
      <c r="D50" s="178" t="s">
        <v>741</v>
      </c>
      <c r="E50" s="138" t="s">
        <v>380</v>
      </c>
      <c r="F50" s="24" t="s">
        <v>384</v>
      </c>
      <c r="G50" s="178" t="s">
        <v>813</v>
      </c>
      <c r="H50" s="69" t="s">
        <v>535</v>
      </c>
      <c r="I50" s="178" t="s">
        <v>866</v>
      </c>
      <c r="J50" s="69" t="s">
        <v>504</v>
      </c>
      <c r="K50" s="248" t="s">
        <v>490</v>
      </c>
      <c r="L50" s="105"/>
      <c r="M50" s="217">
        <v>2010</v>
      </c>
      <c r="N50" s="217">
        <v>1980</v>
      </c>
      <c r="O50" s="178">
        <v>0</v>
      </c>
      <c r="P50" s="105">
        <f>SUM(P6:P39)</f>
        <v>0</v>
      </c>
      <c r="Q50" s="105">
        <f>SUM(Q6:Q39)</f>
        <v>119831686</v>
      </c>
      <c r="R50" s="105">
        <f>SUM(R6:R39)</f>
        <v>0</v>
      </c>
      <c r="S50" s="105">
        <f>SUM(S6:S39)</f>
        <v>0</v>
      </c>
      <c r="T50" s="105">
        <f>SUM(T6:T39)</f>
        <v>0</v>
      </c>
      <c r="U50" s="178" t="s">
        <v>903</v>
      </c>
      <c r="V50" s="178" t="s">
        <v>976</v>
      </c>
      <c r="W50" s="182" t="s">
        <v>500</v>
      </c>
      <c r="X50" s="225">
        <v>1767459</v>
      </c>
      <c r="Y50" s="225">
        <v>530325</v>
      </c>
      <c r="Z50" s="225">
        <v>530325</v>
      </c>
      <c r="AA50" s="240">
        <v>530325</v>
      </c>
      <c r="AB50" s="105"/>
      <c r="AC50" s="8" t="s">
        <v>605</v>
      </c>
      <c r="AD50" s="182">
        <v>0</v>
      </c>
      <c r="AE50" s="182">
        <v>0</v>
      </c>
      <c r="AF50" s="182"/>
      <c r="AG50" s="182">
        <v>1</v>
      </c>
      <c r="AH50" s="182">
        <v>1</v>
      </c>
      <c r="AI50" s="182"/>
      <c r="AJ50" s="182">
        <v>1</v>
      </c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28"/>
    </row>
    <row r="51" spans="1:52" ht="94.5" hidden="1" x14ac:dyDescent="0.2">
      <c r="A51" s="24">
        <v>42</v>
      </c>
      <c r="B51" s="28">
        <v>39</v>
      </c>
      <c r="C51" s="335">
        <v>41583</v>
      </c>
      <c r="D51" s="178" t="s">
        <v>742</v>
      </c>
      <c r="E51" s="283" t="s">
        <v>380</v>
      </c>
      <c r="F51" s="24" t="s">
        <v>384</v>
      </c>
      <c r="G51" s="178" t="s">
        <v>295</v>
      </c>
      <c r="H51" s="69" t="s">
        <v>535</v>
      </c>
      <c r="I51" s="178" t="s">
        <v>867</v>
      </c>
      <c r="J51" s="69" t="s">
        <v>504</v>
      </c>
      <c r="K51" s="1" t="s">
        <v>493</v>
      </c>
      <c r="L51" s="1" t="s">
        <v>494</v>
      </c>
      <c r="M51" s="217">
        <v>2010</v>
      </c>
      <c r="N51" s="217">
        <v>1977</v>
      </c>
      <c r="O51" s="178">
        <v>0</v>
      </c>
      <c r="P51" s="24"/>
      <c r="Q51" s="24"/>
      <c r="R51" s="24"/>
      <c r="S51" s="24"/>
      <c r="T51" s="24"/>
      <c r="U51" s="178" t="s">
        <v>904</v>
      </c>
      <c r="V51" s="178" t="s">
        <v>202</v>
      </c>
      <c r="W51" s="8" t="s">
        <v>500</v>
      </c>
      <c r="X51" s="225">
        <v>841260</v>
      </c>
      <c r="Y51" s="225">
        <v>162142</v>
      </c>
      <c r="Z51" s="225">
        <v>162142</v>
      </c>
      <c r="AA51" s="240">
        <v>162142</v>
      </c>
      <c r="AB51" s="24"/>
      <c r="AC51" s="8" t="s">
        <v>605</v>
      </c>
      <c r="AD51" s="8">
        <v>0</v>
      </c>
      <c r="AE51" s="8">
        <v>0</v>
      </c>
      <c r="AF51" s="8"/>
      <c r="AG51" s="28">
        <v>1</v>
      </c>
      <c r="AH51" s="28">
        <v>1</v>
      </c>
      <c r="AI51" s="28"/>
      <c r="AJ51" s="28"/>
      <c r="AK51" s="28"/>
      <c r="AL51" s="28"/>
      <c r="AM51" s="28">
        <v>1</v>
      </c>
      <c r="AN51" s="28"/>
      <c r="AO51" s="28"/>
      <c r="AP51" s="2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s="14" customFormat="1" ht="47.25" hidden="1" x14ac:dyDescent="0.2">
      <c r="A52" s="69">
        <v>43</v>
      </c>
      <c r="B52" s="28">
        <v>39</v>
      </c>
      <c r="C52" s="335">
        <v>41583</v>
      </c>
      <c r="D52" s="214" t="s">
        <v>743</v>
      </c>
      <c r="E52" s="283" t="s">
        <v>380</v>
      </c>
      <c r="F52" s="24" t="s">
        <v>384</v>
      </c>
      <c r="G52" s="214" t="s">
        <v>814</v>
      </c>
      <c r="H52" s="69" t="s">
        <v>535</v>
      </c>
      <c r="I52" s="178" t="s">
        <v>487</v>
      </c>
      <c r="J52" s="69" t="s">
        <v>504</v>
      </c>
      <c r="K52" s="248" t="s">
        <v>490</v>
      </c>
      <c r="L52" s="69"/>
      <c r="M52" s="218">
        <v>2011</v>
      </c>
      <c r="N52" s="214">
        <v>1981</v>
      </c>
      <c r="O52" s="214">
        <v>0</v>
      </c>
      <c r="P52" s="24"/>
      <c r="Q52" s="24"/>
      <c r="R52" s="24"/>
      <c r="S52" s="24"/>
      <c r="T52" s="24"/>
      <c r="U52" s="214" t="s">
        <v>905</v>
      </c>
      <c r="V52" s="214" t="s">
        <v>977</v>
      </c>
      <c r="W52" s="8" t="s">
        <v>500</v>
      </c>
      <c r="X52" s="226">
        <v>519341</v>
      </c>
      <c r="Y52" s="226">
        <v>155862</v>
      </c>
      <c r="Z52" s="226">
        <v>156000</v>
      </c>
      <c r="AA52" s="239">
        <v>155862</v>
      </c>
      <c r="AB52" s="8"/>
      <c r="AC52" s="8" t="s">
        <v>605</v>
      </c>
      <c r="AD52" s="8">
        <v>0</v>
      </c>
      <c r="AE52" s="8">
        <v>0</v>
      </c>
      <c r="AF52" s="8"/>
      <c r="AG52" s="28">
        <v>1</v>
      </c>
      <c r="AH52" s="28"/>
      <c r="AI52" s="28"/>
      <c r="AJ52" s="28"/>
      <c r="AK52" s="28"/>
      <c r="AL52" s="28"/>
      <c r="AM52" s="28"/>
      <c r="AN52" s="28"/>
      <c r="AO52" s="28"/>
      <c r="AP52" s="28"/>
      <c r="AQ52" s="8"/>
      <c r="AR52" s="8"/>
      <c r="AS52" s="8"/>
      <c r="AT52" s="8"/>
      <c r="AU52" s="8"/>
      <c r="AV52" s="8"/>
      <c r="AW52" s="8"/>
      <c r="AX52" s="8"/>
      <c r="AY52" s="8">
        <v>2</v>
      </c>
      <c r="AZ52" s="8"/>
    </row>
    <row r="53" spans="1:52" s="14" customFormat="1" ht="60" hidden="1" x14ac:dyDescent="0.2">
      <c r="A53" s="8">
        <v>44</v>
      </c>
      <c r="B53" s="28">
        <v>39</v>
      </c>
      <c r="C53" s="335">
        <v>41583</v>
      </c>
      <c r="D53" s="178" t="s">
        <v>744</v>
      </c>
      <c r="E53" s="283" t="s">
        <v>380</v>
      </c>
      <c r="F53" s="24" t="s">
        <v>384</v>
      </c>
      <c r="G53" s="178" t="s">
        <v>815</v>
      </c>
      <c r="H53" s="69" t="s">
        <v>535</v>
      </c>
      <c r="I53" s="178" t="s">
        <v>866</v>
      </c>
      <c r="J53" s="69" t="s">
        <v>504</v>
      </c>
      <c r="K53" s="248" t="s">
        <v>490</v>
      </c>
      <c r="L53" s="28"/>
      <c r="M53" s="178">
        <v>2011</v>
      </c>
      <c r="N53" s="178">
        <v>1982</v>
      </c>
      <c r="O53" s="178">
        <v>0</v>
      </c>
      <c r="P53" s="8"/>
      <c r="Q53" s="8"/>
      <c r="R53" s="8"/>
      <c r="S53" s="8"/>
      <c r="T53" s="8"/>
      <c r="U53" s="178" t="s">
        <v>906</v>
      </c>
      <c r="V53" s="178" t="s">
        <v>202</v>
      </c>
      <c r="W53" s="8" t="s">
        <v>500</v>
      </c>
      <c r="X53" s="225">
        <v>869830</v>
      </c>
      <c r="Y53" s="225">
        <v>161970</v>
      </c>
      <c r="Z53" s="225">
        <v>161970</v>
      </c>
      <c r="AA53" s="240">
        <v>161970</v>
      </c>
      <c r="AB53" s="8"/>
      <c r="AC53" s="8" t="s">
        <v>605</v>
      </c>
      <c r="AD53" s="8">
        <v>0</v>
      </c>
      <c r="AE53" s="8">
        <v>0</v>
      </c>
      <c r="AF53" s="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8"/>
      <c r="AR53" s="8"/>
      <c r="AS53" s="8"/>
      <c r="AT53" s="8"/>
      <c r="AU53" s="8"/>
      <c r="AV53" s="8"/>
      <c r="AW53" s="8"/>
      <c r="AX53" s="8"/>
      <c r="AY53" s="8">
        <v>3</v>
      </c>
      <c r="AZ53" s="8"/>
    </row>
    <row r="54" spans="1:52" ht="78.75" hidden="1" x14ac:dyDescent="0.2">
      <c r="A54" s="69">
        <v>45</v>
      </c>
      <c r="B54" s="28">
        <v>39</v>
      </c>
      <c r="C54" s="335">
        <v>41583</v>
      </c>
      <c r="D54" s="178" t="s">
        <v>745</v>
      </c>
      <c r="E54" s="283" t="s">
        <v>380</v>
      </c>
      <c r="F54" s="24" t="s">
        <v>384</v>
      </c>
      <c r="G54" s="178" t="s">
        <v>816</v>
      </c>
      <c r="H54" s="69" t="s">
        <v>535</v>
      </c>
      <c r="I54" s="178" t="s">
        <v>865</v>
      </c>
      <c r="J54" s="69" t="s">
        <v>504</v>
      </c>
      <c r="K54" s="91" t="s">
        <v>493</v>
      </c>
      <c r="L54" s="71" t="s">
        <v>511</v>
      </c>
      <c r="M54" s="217">
        <v>2009</v>
      </c>
      <c r="N54" s="217">
        <v>1988</v>
      </c>
      <c r="O54" s="178">
        <v>0</v>
      </c>
      <c r="P54" s="8"/>
      <c r="Q54" s="8"/>
      <c r="R54" s="8"/>
      <c r="S54" s="8"/>
      <c r="T54" s="8"/>
      <c r="U54" s="178" t="s">
        <v>907</v>
      </c>
      <c r="V54" s="178" t="s">
        <v>202</v>
      </c>
      <c r="W54" s="8" t="s">
        <v>500</v>
      </c>
      <c r="X54" s="225">
        <v>859824</v>
      </c>
      <c r="Y54" s="225">
        <v>160600</v>
      </c>
      <c r="Z54" s="225">
        <v>160600</v>
      </c>
      <c r="AA54" s="240">
        <v>160600</v>
      </c>
      <c r="AB54" s="24"/>
      <c r="AC54" s="8" t="s">
        <v>605</v>
      </c>
      <c r="AD54" s="8">
        <v>0</v>
      </c>
      <c r="AE54" s="8">
        <v>0</v>
      </c>
      <c r="AF54" s="8"/>
      <c r="AG54" s="28">
        <v>1</v>
      </c>
      <c r="AH54" s="28">
        <v>1</v>
      </c>
      <c r="AI54" s="28"/>
      <c r="AJ54" s="28"/>
      <c r="AK54" s="28"/>
      <c r="AL54" s="28"/>
      <c r="AM54" s="28"/>
      <c r="AN54" s="28"/>
      <c r="AO54" s="28"/>
      <c r="AP54" s="28"/>
      <c r="AQ54" s="8"/>
      <c r="AR54" s="8"/>
      <c r="AS54" s="8"/>
      <c r="AT54" s="8"/>
      <c r="AU54" s="8"/>
      <c r="AV54" s="8">
        <v>1</v>
      </c>
      <c r="AW54" s="8">
        <v>1</v>
      </c>
      <c r="AX54" s="8"/>
      <c r="AY54" s="8">
        <v>1</v>
      </c>
      <c r="AZ54" s="8"/>
    </row>
    <row r="55" spans="1:52" ht="90" hidden="1" x14ac:dyDescent="0.2">
      <c r="A55" s="24">
        <v>46</v>
      </c>
      <c r="B55" s="28">
        <v>39</v>
      </c>
      <c r="C55" s="335">
        <v>41583</v>
      </c>
      <c r="D55" s="214" t="s">
        <v>746</v>
      </c>
      <c r="E55" s="283" t="s">
        <v>380</v>
      </c>
      <c r="F55" s="24" t="s">
        <v>385</v>
      </c>
      <c r="G55" s="214" t="s">
        <v>817</v>
      </c>
      <c r="H55" s="69" t="s">
        <v>535</v>
      </c>
      <c r="I55" s="178" t="s">
        <v>485</v>
      </c>
      <c r="J55" s="69" t="s">
        <v>504</v>
      </c>
      <c r="K55" s="248" t="s">
        <v>490</v>
      </c>
      <c r="L55" s="69"/>
      <c r="M55" s="214">
        <v>1997</v>
      </c>
      <c r="N55" s="214">
        <v>1956</v>
      </c>
      <c r="O55" s="214">
        <v>0</v>
      </c>
      <c r="P55" s="24"/>
      <c r="Q55" s="24"/>
      <c r="R55" s="24"/>
      <c r="S55" s="24"/>
      <c r="T55" s="24"/>
      <c r="U55" s="178" t="s">
        <v>908</v>
      </c>
      <c r="V55" s="178" t="s">
        <v>978</v>
      </c>
      <c r="W55" s="8" t="s">
        <v>500</v>
      </c>
      <c r="X55" s="225">
        <v>536205</v>
      </c>
      <c r="Y55" s="225">
        <v>98805</v>
      </c>
      <c r="Z55" s="225">
        <v>100005</v>
      </c>
      <c r="AA55" s="240">
        <v>98805</v>
      </c>
      <c r="AB55" s="24"/>
      <c r="AC55" s="8" t="s">
        <v>605</v>
      </c>
      <c r="AD55" s="8">
        <v>1</v>
      </c>
      <c r="AE55" s="8">
        <v>0</v>
      </c>
      <c r="AF55" s="8"/>
      <c r="AG55" s="28"/>
      <c r="AH55" s="28"/>
      <c r="AI55" s="28"/>
      <c r="AJ55" s="28"/>
      <c r="AK55" s="28"/>
      <c r="AL55" s="28"/>
      <c r="AM55" s="28"/>
      <c r="AN55" s="28"/>
      <c r="AO55" s="28"/>
      <c r="AP55" s="28">
        <v>1</v>
      </c>
      <c r="AQ55" s="8"/>
      <c r="AR55" s="8">
        <v>1</v>
      </c>
      <c r="AS55" s="8"/>
      <c r="AT55" s="8"/>
      <c r="AU55" s="8"/>
      <c r="AV55" s="8"/>
      <c r="AW55" s="8"/>
      <c r="AX55" s="8"/>
      <c r="AY55" s="8">
        <v>1</v>
      </c>
      <c r="AZ55" s="8"/>
    </row>
    <row r="56" spans="1:52" s="14" customFormat="1" ht="60" hidden="1" x14ac:dyDescent="0.2">
      <c r="A56" s="69">
        <v>47</v>
      </c>
      <c r="B56" s="28">
        <v>39</v>
      </c>
      <c r="C56" s="335">
        <v>41583</v>
      </c>
      <c r="D56" s="178" t="s">
        <v>747</v>
      </c>
      <c r="E56" s="283" t="s">
        <v>380</v>
      </c>
      <c r="F56" s="24" t="s">
        <v>385</v>
      </c>
      <c r="G56" s="232" t="s">
        <v>818</v>
      </c>
      <c r="H56" s="69" t="s">
        <v>535</v>
      </c>
      <c r="I56" s="232" t="s">
        <v>866</v>
      </c>
      <c r="J56" s="69" t="s">
        <v>504</v>
      </c>
      <c r="K56" s="248" t="s">
        <v>490</v>
      </c>
      <c r="L56" s="69"/>
      <c r="M56" s="233">
        <v>41415</v>
      </c>
      <c r="N56" s="91">
        <v>1970</v>
      </c>
      <c r="O56" s="91">
        <v>0</v>
      </c>
      <c r="P56" s="24"/>
      <c r="Q56" s="24"/>
      <c r="R56" s="24"/>
      <c r="S56" s="24"/>
      <c r="T56" s="24"/>
      <c r="U56" s="178" t="s">
        <v>909</v>
      </c>
      <c r="V56" s="178" t="s">
        <v>202</v>
      </c>
      <c r="W56" s="8" t="s">
        <v>500</v>
      </c>
      <c r="X56" s="225">
        <v>859824</v>
      </c>
      <c r="Y56" s="225">
        <v>160600</v>
      </c>
      <c r="Z56" s="225">
        <v>160600</v>
      </c>
      <c r="AA56" s="240">
        <v>160600</v>
      </c>
      <c r="AB56" s="8"/>
      <c r="AC56" s="8" t="s">
        <v>605</v>
      </c>
      <c r="AD56" s="8">
        <v>0</v>
      </c>
      <c r="AE56" s="8">
        <v>0</v>
      </c>
      <c r="AF56" s="8"/>
      <c r="AG56" s="28">
        <v>1</v>
      </c>
      <c r="AH56" s="28"/>
      <c r="AI56" s="28">
        <v>1</v>
      </c>
      <c r="AJ56" s="28"/>
      <c r="AK56" s="28"/>
      <c r="AL56" s="28"/>
      <c r="AM56" s="28">
        <v>1</v>
      </c>
      <c r="AN56" s="28"/>
      <c r="AO56" s="28"/>
      <c r="AP56" s="28"/>
      <c r="AQ56" s="8"/>
      <c r="AR56" s="8"/>
      <c r="AS56" s="8"/>
      <c r="AT56" s="8"/>
      <c r="AU56" s="8"/>
      <c r="AV56" s="8"/>
      <c r="AW56" s="8"/>
      <c r="AX56" s="8"/>
      <c r="AY56" s="8">
        <v>3</v>
      </c>
      <c r="AZ56" s="8"/>
    </row>
    <row r="57" spans="1:52" ht="47.25" hidden="1" x14ac:dyDescent="0.2">
      <c r="A57" s="8">
        <v>48</v>
      </c>
      <c r="B57" s="28">
        <v>39</v>
      </c>
      <c r="C57" s="335">
        <v>41583</v>
      </c>
      <c r="D57" s="178" t="s">
        <v>748</v>
      </c>
      <c r="E57" s="283" t="s">
        <v>380</v>
      </c>
      <c r="F57" s="24" t="s">
        <v>384</v>
      </c>
      <c r="G57" s="178" t="s">
        <v>819</v>
      </c>
      <c r="H57" s="69" t="s">
        <v>535</v>
      </c>
      <c r="I57" s="178" t="s">
        <v>485</v>
      </c>
      <c r="J57" s="69" t="s">
        <v>504</v>
      </c>
      <c r="K57" s="248" t="s">
        <v>490</v>
      </c>
      <c r="L57" s="28"/>
      <c r="M57" s="217">
        <v>2011</v>
      </c>
      <c r="N57" s="217">
        <v>1987</v>
      </c>
      <c r="O57" s="178">
        <v>0</v>
      </c>
      <c r="P57" s="8"/>
      <c r="Q57" s="8"/>
      <c r="R57" s="8"/>
      <c r="S57" s="8"/>
      <c r="T57" s="8"/>
      <c r="U57" s="178" t="s">
        <v>910</v>
      </c>
      <c r="V57" s="178" t="s">
        <v>202</v>
      </c>
      <c r="W57" s="8" t="s">
        <v>500</v>
      </c>
      <c r="X57" s="225">
        <v>870690</v>
      </c>
      <c r="Y57" s="225">
        <v>162142</v>
      </c>
      <c r="Z57" s="225">
        <v>162142</v>
      </c>
      <c r="AA57" s="240">
        <v>162142</v>
      </c>
      <c r="AB57" s="24"/>
      <c r="AC57" s="8" t="s">
        <v>605</v>
      </c>
      <c r="AD57" s="8">
        <v>0</v>
      </c>
      <c r="AE57" s="8">
        <v>0</v>
      </c>
      <c r="AF57" s="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8"/>
      <c r="AR57" s="8"/>
      <c r="AS57" s="8"/>
      <c r="AT57" s="8"/>
      <c r="AU57" s="8"/>
      <c r="AV57" s="8"/>
      <c r="AW57" s="8"/>
      <c r="AX57" s="8"/>
      <c r="AY57" s="8">
        <v>3</v>
      </c>
      <c r="AZ57" s="8"/>
    </row>
    <row r="58" spans="1:52" ht="45" x14ac:dyDescent="0.2">
      <c r="A58" s="69">
        <v>49</v>
      </c>
      <c r="B58" s="28">
        <v>39</v>
      </c>
      <c r="C58" s="335">
        <v>41583</v>
      </c>
      <c r="D58" s="178" t="s">
        <v>749</v>
      </c>
      <c r="E58" s="283" t="s">
        <v>379</v>
      </c>
      <c r="F58" s="24" t="s">
        <v>384</v>
      </c>
      <c r="G58" s="178" t="s">
        <v>696</v>
      </c>
      <c r="H58" s="69"/>
      <c r="I58" s="178" t="s">
        <v>146</v>
      </c>
      <c r="J58" s="69" t="s">
        <v>504</v>
      </c>
      <c r="K58" s="28" t="s">
        <v>508</v>
      </c>
      <c r="L58" s="69"/>
      <c r="M58" s="217">
        <v>2010</v>
      </c>
      <c r="N58" s="217">
        <v>1977</v>
      </c>
      <c r="O58" s="222">
        <v>34</v>
      </c>
      <c r="P58" s="24"/>
      <c r="Q58" s="24"/>
      <c r="R58" s="24"/>
      <c r="S58" s="24"/>
      <c r="T58" s="24"/>
      <c r="U58" s="178" t="s">
        <v>911</v>
      </c>
      <c r="V58" s="178" t="s">
        <v>979</v>
      </c>
      <c r="W58" s="8" t="s">
        <v>501</v>
      </c>
      <c r="X58" s="225">
        <v>953260</v>
      </c>
      <c r="Y58" s="225">
        <v>250938</v>
      </c>
      <c r="Z58" s="225">
        <v>250938</v>
      </c>
      <c r="AA58" s="240">
        <v>250938</v>
      </c>
      <c r="AB58" s="24"/>
      <c r="AC58" s="8" t="s">
        <v>605</v>
      </c>
      <c r="AD58" s="8">
        <v>34</v>
      </c>
      <c r="AE58" s="8">
        <v>0</v>
      </c>
      <c r="AF58" s="8"/>
      <c r="AG58" s="28">
        <v>6</v>
      </c>
      <c r="AH58" s="28">
        <v>6</v>
      </c>
      <c r="AI58" s="28"/>
      <c r="AJ58" s="28"/>
      <c r="AK58" s="28"/>
      <c r="AL58" s="28"/>
      <c r="AM58" s="28">
        <v>2</v>
      </c>
      <c r="AN58" s="28">
        <v>6</v>
      </c>
      <c r="AO58" s="28"/>
      <c r="AP58" s="28">
        <v>34</v>
      </c>
      <c r="AQ58" s="8">
        <v>33</v>
      </c>
      <c r="AR58" s="8">
        <v>1</v>
      </c>
      <c r="AS58" s="8"/>
      <c r="AT58" s="8"/>
      <c r="AU58" s="8"/>
      <c r="AV58" s="8"/>
      <c r="AW58" s="8"/>
      <c r="AX58" s="8"/>
      <c r="AY58" s="8">
        <v>10</v>
      </c>
      <c r="AZ58" s="8"/>
    </row>
    <row r="59" spans="1:52" ht="75" customHeight="1" x14ac:dyDescent="0.2">
      <c r="A59" s="24">
        <v>50</v>
      </c>
      <c r="B59" s="28">
        <v>39</v>
      </c>
      <c r="C59" s="335">
        <v>41583</v>
      </c>
      <c r="D59" s="178" t="s">
        <v>750</v>
      </c>
      <c r="E59" s="283" t="s">
        <v>379</v>
      </c>
      <c r="F59" s="24" t="s">
        <v>384</v>
      </c>
      <c r="G59" s="178" t="s">
        <v>696</v>
      </c>
      <c r="H59" s="69"/>
      <c r="I59" s="178" t="s">
        <v>868</v>
      </c>
      <c r="J59" s="69" t="s">
        <v>504</v>
      </c>
      <c r="K59" s="28" t="s">
        <v>508</v>
      </c>
      <c r="L59" s="69"/>
      <c r="M59" s="217">
        <v>2005</v>
      </c>
      <c r="N59" s="217">
        <v>1961</v>
      </c>
      <c r="O59" s="178">
        <v>9</v>
      </c>
      <c r="P59" s="24"/>
      <c r="Q59" s="24"/>
      <c r="R59" s="24"/>
      <c r="S59" s="24"/>
      <c r="T59" s="24"/>
      <c r="U59" s="178" t="s">
        <v>912</v>
      </c>
      <c r="V59" s="178" t="s">
        <v>980</v>
      </c>
      <c r="W59" s="8" t="s">
        <v>503</v>
      </c>
      <c r="X59" s="225">
        <v>6550395</v>
      </c>
      <c r="Y59" s="225">
        <v>1310740</v>
      </c>
      <c r="Z59" s="225">
        <v>1310740</v>
      </c>
      <c r="AA59" s="240">
        <v>1310740</v>
      </c>
      <c r="AB59" s="24"/>
      <c r="AC59" s="8" t="s">
        <v>605</v>
      </c>
      <c r="AD59" s="8">
        <v>9</v>
      </c>
      <c r="AE59" s="8">
        <v>0</v>
      </c>
      <c r="AF59" s="8"/>
      <c r="AG59" s="28">
        <v>4</v>
      </c>
      <c r="AH59" s="28">
        <v>3</v>
      </c>
      <c r="AI59" s="28">
        <v>1</v>
      </c>
      <c r="AJ59" s="28">
        <v>1</v>
      </c>
      <c r="AK59" s="28">
        <v>1</v>
      </c>
      <c r="AL59" s="28"/>
      <c r="AM59" s="28"/>
      <c r="AN59" s="28">
        <v>1</v>
      </c>
      <c r="AO59" s="28"/>
      <c r="AP59" s="28">
        <v>9</v>
      </c>
      <c r="AQ59" s="8">
        <v>6</v>
      </c>
      <c r="AR59" s="8">
        <v>3</v>
      </c>
      <c r="AS59" s="8">
        <v>1</v>
      </c>
      <c r="AT59" s="8">
        <v>1</v>
      </c>
      <c r="AU59" s="8"/>
      <c r="AV59" s="8"/>
      <c r="AW59" s="8"/>
      <c r="AX59" s="8"/>
      <c r="AY59" s="8">
        <v>3</v>
      </c>
      <c r="AZ59" s="8"/>
    </row>
    <row r="60" spans="1:52" ht="120" hidden="1" x14ac:dyDescent="0.2">
      <c r="A60" s="69">
        <v>51</v>
      </c>
      <c r="B60" s="28">
        <v>39</v>
      </c>
      <c r="C60" s="335">
        <v>41583</v>
      </c>
      <c r="D60" s="178" t="s">
        <v>751</v>
      </c>
      <c r="E60" s="283" t="s">
        <v>380</v>
      </c>
      <c r="F60" s="24" t="s">
        <v>385</v>
      </c>
      <c r="G60" s="178" t="s">
        <v>820</v>
      </c>
      <c r="H60" s="69" t="s">
        <v>535</v>
      </c>
      <c r="I60" s="178" t="s">
        <v>869</v>
      </c>
      <c r="J60" s="69" t="s">
        <v>504</v>
      </c>
      <c r="K60" s="205" t="s">
        <v>493</v>
      </c>
      <c r="L60" s="205" t="s">
        <v>496</v>
      </c>
      <c r="M60" s="217">
        <v>2005</v>
      </c>
      <c r="N60" s="217">
        <v>1961</v>
      </c>
      <c r="O60" s="178">
        <v>1</v>
      </c>
      <c r="P60" s="24"/>
      <c r="Q60" s="24"/>
      <c r="R60" s="24"/>
      <c r="S60" s="24"/>
      <c r="T60" s="24"/>
      <c r="U60" s="178" t="s">
        <v>913</v>
      </c>
      <c r="V60" s="178" t="s">
        <v>981</v>
      </c>
      <c r="W60" s="8" t="s">
        <v>503</v>
      </c>
      <c r="X60" s="225">
        <v>3755575.08</v>
      </c>
      <c r="Y60" s="225">
        <v>1054410</v>
      </c>
      <c r="Z60" s="225">
        <v>1054410</v>
      </c>
      <c r="AA60" s="240">
        <v>1054410</v>
      </c>
      <c r="AB60" s="24"/>
      <c r="AC60" s="8" t="s">
        <v>605</v>
      </c>
      <c r="AD60" s="8">
        <v>0</v>
      </c>
      <c r="AE60" s="8">
        <v>1</v>
      </c>
      <c r="AF60" s="8"/>
      <c r="AG60" s="28">
        <v>1</v>
      </c>
      <c r="AH60" s="28"/>
      <c r="AI60" s="28">
        <v>1</v>
      </c>
      <c r="AJ60" s="28"/>
      <c r="AK60" s="28"/>
      <c r="AL60" s="28"/>
      <c r="AM60" s="28"/>
      <c r="AN60" s="28"/>
      <c r="AO60" s="28"/>
      <c r="AP60" s="28">
        <v>1</v>
      </c>
      <c r="AQ60" s="8"/>
      <c r="AR60" s="8">
        <v>1</v>
      </c>
      <c r="AS60" s="8"/>
      <c r="AT60" s="8"/>
      <c r="AU60" s="8"/>
      <c r="AV60" s="8"/>
      <c r="AW60" s="8"/>
      <c r="AX60" s="8"/>
      <c r="AY60" s="8">
        <v>4</v>
      </c>
      <c r="AZ60" s="8"/>
    </row>
    <row r="61" spans="1:52" ht="110.25" x14ac:dyDescent="0.2">
      <c r="A61" s="8">
        <v>52</v>
      </c>
      <c r="B61" s="28">
        <v>39</v>
      </c>
      <c r="C61" s="335">
        <v>41583</v>
      </c>
      <c r="D61" s="178" t="s">
        <v>752</v>
      </c>
      <c r="E61" s="283" t="s">
        <v>379</v>
      </c>
      <c r="F61" s="24" t="s">
        <v>384</v>
      </c>
      <c r="G61" s="178" t="s">
        <v>696</v>
      </c>
      <c r="H61" s="69"/>
      <c r="I61" s="178" t="s">
        <v>80</v>
      </c>
      <c r="J61" s="69" t="s">
        <v>504</v>
      </c>
      <c r="K61" s="205" t="s">
        <v>493</v>
      </c>
      <c r="L61" s="28" t="s">
        <v>506</v>
      </c>
      <c r="M61" s="217">
        <v>2011</v>
      </c>
      <c r="N61" s="217">
        <v>1969</v>
      </c>
      <c r="O61" s="178">
        <v>15</v>
      </c>
      <c r="P61" s="24"/>
      <c r="Q61" s="24"/>
      <c r="R61" s="24"/>
      <c r="S61" s="24"/>
      <c r="T61" s="24"/>
      <c r="U61" s="178" t="s">
        <v>914</v>
      </c>
      <c r="V61" s="178" t="s">
        <v>982</v>
      </c>
      <c r="W61" s="8" t="s">
        <v>500</v>
      </c>
      <c r="X61" s="225">
        <v>1679028</v>
      </c>
      <c r="Y61" s="225">
        <v>520000</v>
      </c>
      <c r="Z61" s="225">
        <v>520000</v>
      </c>
      <c r="AA61" s="240">
        <v>520000</v>
      </c>
      <c r="AB61" s="24"/>
      <c r="AC61" s="8" t="s">
        <v>605</v>
      </c>
      <c r="AD61" s="8">
        <v>16</v>
      </c>
      <c r="AE61" s="8">
        <v>1</v>
      </c>
      <c r="AF61" s="8"/>
      <c r="AG61" s="28">
        <v>8</v>
      </c>
      <c r="AH61" s="28">
        <v>6</v>
      </c>
      <c r="AI61" s="28">
        <v>1</v>
      </c>
      <c r="AJ61" s="28"/>
      <c r="AK61" s="28"/>
      <c r="AL61" s="28"/>
      <c r="AM61" s="28"/>
      <c r="AN61" s="28"/>
      <c r="AO61" s="28"/>
      <c r="AP61" s="28">
        <v>18</v>
      </c>
      <c r="AQ61" s="8">
        <v>13</v>
      </c>
      <c r="AR61" s="8">
        <v>5</v>
      </c>
      <c r="AS61" s="8">
        <v>2</v>
      </c>
      <c r="AT61" s="8"/>
      <c r="AU61" s="8"/>
      <c r="AV61" s="8">
        <v>4</v>
      </c>
      <c r="AW61" s="8">
        <v>1</v>
      </c>
      <c r="AX61" s="8"/>
      <c r="AY61" s="8">
        <v>18</v>
      </c>
      <c r="AZ61" s="8"/>
    </row>
    <row r="62" spans="1:52" ht="47.25" hidden="1" x14ac:dyDescent="0.2">
      <c r="A62" s="69">
        <v>53</v>
      </c>
      <c r="B62" s="28">
        <v>39</v>
      </c>
      <c r="C62" s="335">
        <v>41583</v>
      </c>
      <c r="D62" s="178" t="s">
        <v>657</v>
      </c>
      <c r="E62" s="283" t="s">
        <v>380</v>
      </c>
      <c r="F62" s="24" t="s">
        <v>384</v>
      </c>
      <c r="G62" s="178" t="s">
        <v>594</v>
      </c>
      <c r="H62" s="69" t="s">
        <v>535</v>
      </c>
      <c r="I62" s="178" t="s">
        <v>241</v>
      </c>
      <c r="J62" s="69" t="s">
        <v>504</v>
      </c>
      <c r="K62" s="8" t="s">
        <v>493</v>
      </c>
      <c r="L62" s="8" t="s">
        <v>497</v>
      </c>
      <c r="M62" s="217">
        <v>2000</v>
      </c>
      <c r="N62" s="217">
        <v>1975</v>
      </c>
      <c r="O62" s="178">
        <v>0</v>
      </c>
      <c r="P62" s="24"/>
      <c r="Q62" s="24"/>
      <c r="R62" s="24"/>
      <c r="S62" s="24"/>
      <c r="T62" s="24"/>
      <c r="U62" s="91" t="s">
        <v>915</v>
      </c>
      <c r="V62" s="178" t="s">
        <v>983</v>
      </c>
      <c r="W62" s="8" t="s">
        <v>501</v>
      </c>
      <c r="X62" s="225">
        <v>727281</v>
      </c>
      <c r="Y62" s="225">
        <v>218168</v>
      </c>
      <c r="Z62" s="225">
        <v>218168</v>
      </c>
      <c r="AA62" s="240">
        <v>218168</v>
      </c>
      <c r="AB62" s="24"/>
      <c r="AC62" s="8" t="s">
        <v>605</v>
      </c>
      <c r="AD62" s="8">
        <v>0</v>
      </c>
      <c r="AE62" s="8">
        <v>0</v>
      </c>
      <c r="AF62" s="8"/>
      <c r="AG62" s="28"/>
      <c r="AH62" s="28">
        <v>1</v>
      </c>
      <c r="AI62" s="28"/>
      <c r="AJ62" s="28"/>
      <c r="AK62" s="28"/>
      <c r="AL62" s="28"/>
      <c r="AM62" s="28"/>
      <c r="AN62" s="28"/>
      <c r="AO62" s="28">
        <v>1</v>
      </c>
      <c r="AP62" s="28">
        <v>1</v>
      </c>
      <c r="AQ62" s="8">
        <v>1</v>
      </c>
      <c r="AR62" s="8"/>
      <c r="AS62" s="8"/>
      <c r="AT62" s="8">
        <v>1</v>
      </c>
      <c r="AU62" s="8"/>
      <c r="AV62" s="8"/>
      <c r="AW62" s="8"/>
      <c r="AX62" s="8"/>
      <c r="AY62" s="8">
        <v>2</v>
      </c>
      <c r="AZ62" s="8"/>
    </row>
    <row r="63" spans="1:52" ht="47.25" hidden="1" x14ac:dyDescent="0.2">
      <c r="A63" s="24">
        <v>54</v>
      </c>
      <c r="B63" s="28">
        <v>39</v>
      </c>
      <c r="C63" s="335">
        <v>41583</v>
      </c>
      <c r="D63" s="91" t="s">
        <v>753</v>
      </c>
      <c r="E63" s="283" t="s">
        <v>380</v>
      </c>
      <c r="F63" s="24" t="s">
        <v>384</v>
      </c>
      <c r="G63" s="91" t="s">
        <v>821</v>
      </c>
      <c r="H63" s="69" t="s">
        <v>535</v>
      </c>
      <c r="I63" s="91" t="s">
        <v>485</v>
      </c>
      <c r="J63" s="69" t="s">
        <v>504</v>
      </c>
      <c r="K63" s="248" t="s">
        <v>490</v>
      </c>
      <c r="L63" s="69"/>
      <c r="M63" s="219">
        <v>2009</v>
      </c>
      <c r="N63" s="219">
        <v>1963</v>
      </c>
      <c r="O63" s="91">
        <v>0</v>
      </c>
      <c r="P63" s="24"/>
      <c r="Q63" s="24"/>
      <c r="R63" s="24"/>
      <c r="S63" s="24"/>
      <c r="T63" s="24"/>
      <c r="U63" s="91" t="s">
        <v>916</v>
      </c>
      <c r="V63" s="178" t="s">
        <v>217</v>
      </c>
      <c r="W63" s="8" t="s">
        <v>500</v>
      </c>
      <c r="X63" s="227">
        <v>986071</v>
      </c>
      <c r="Y63" s="227">
        <v>295785</v>
      </c>
      <c r="Z63" s="227">
        <v>295785</v>
      </c>
      <c r="AA63" s="240">
        <v>295785</v>
      </c>
      <c r="AB63" s="24"/>
      <c r="AC63" s="8" t="s">
        <v>605</v>
      </c>
      <c r="AD63" s="8">
        <v>1</v>
      </c>
      <c r="AE63" s="8">
        <v>0</v>
      </c>
      <c r="AF63" s="8"/>
      <c r="AG63" s="28">
        <v>1</v>
      </c>
      <c r="AH63" s="28">
        <v>1</v>
      </c>
      <c r="AI63" s="28"/>
      <c r="AJ63" s="28"/>
      <c r="AK63" s="28"/>
      <c r="AL63" s="28"/>
      <c r="AM63" s="28"/>
      <c r="AN63" s="28"/>
      <c r="AO63" s="28"/>
      <c r="AP63" s="28">
        <v>1</v>
      </c>
      <c r="AQ63" s="8">
        <v>1</v>
      </c>
      <c r="AR63" s="8"/>
      <c r="AS63" s="8"/>
      <c r="AT63" s="8"/>
      <c r="AU63" s="8"/>
      <c r="AV63" s="8"/>
      <c r="AW63" s="8"/>
      <c r="AX63" s="8"/>
      <c r="AY63" s="8">
        <v>1</v>
      </c>
      <c r="AZ63" s="8"/>
    </row>
    <row r="64" spans="1:52" ht="78.75" hidden="1" x14ac:dyDescent="0.2">
      <c r="A64" s="69">
        <v>55</v>
      </c>
      <c r="B64" s="28">
        <v>39</v>
      </c>
      <c r="C64" s="335">
        <v>41583</v>
      </c>
      <c r="D64" s="178" t="s">
        <v>754</v>
      </c>
      <c r="E64" s="283" t="s">
        <v>380</v>
      </c>
      <c r="F64" s="24" t="s">
        <v>384</v>
      </c>
      <c r="G64" s="178" t="s">
        <v>136</v>
      </c>
      <c r="H64" s="69" t="s">
        <v>535</v>
      </c>
      <c r="I64" s="178" t="s">
        <v>704</v>
      </c>
      <c r="J64" s="69" t="s">
        <v>504</v>
      </c>
      <c r="K64" s="91" t="s">
        <v>493</v>
      </c>
      <c r="L64" s="71" t="s">
        <v>511</v>
      </c>
      <c r="M64" s="217">
        <v>2004</v>
      </c>
      <c r="N64" s="217">
        <v>1956</v>
      </c>
      <c r="O64" s="222">
        <v>0</v>
      </c>
      <c r="P64" s="24"/>
      <c r="Q64" s="24"/>
      <c r="R64" s="24"/>
      <c r="S64" s="24"/>
      <c r="T64" s="24"/>
      <c r="U64" s="178" t="s">
        <v>917</v>
      </c>
      <c r="V64" s="178" t="s">
        <v>984</v>
      </c>
      <c r="W64" s="8" t="s">
        <v>500</v>
      </c>
      <c r="X64" s="225">
        <v>1133854</v>
      </c>
      <c r="Y64" s="225">
        <v>500000</v>
      </c>
      <c r="Z64" s="225">
        <v>500000</v>
      </c>
      <c r="AA64" s="240">
        <v>453541</v>
      </c>
      <c r="AB64" s="24"/>
      <c r="AC64" s="8" t="s">
        <v>605</v>
      </c>
      <c r="AD64" s="8">
        <v>0</v>
      </c>
      <c r="AE64" s="8">
        <v>0</v>
      </c>
      <c r="AF64" s="8"/>
      <c r="AG64" s="28">
        <v>1</v>
      </c>
      <c r="AH64" s="28">
        <v>1</v>
      </c>
      <c r="AI64" s="28"/>
      <c r="AJ64" s="28"/>
      <c r="AK64" s="28"/>
      <c r="AL64" s="28"/>
      <c r="AM64" s="28">
        <v>1</v>
      </c>
      <c r="AN64" s="28"/>
      <c r="AO64" s="28"/>
      <c r="AP64" s="28"/>
      <c r="AQ64" s="8"/>
      <c r="AR64" s="8"/>
      <c r="AS64" s="8"/>
      <c r="AT64" s="8"/>
      <c r="AU64" s="8"/>
      <c r="AV64" s="8"/>
      <c r="AW64" s="8"/>
      <c r="AX64" s="8"/>
      <c r="AY64" s="8"/>
      <c r="AZ64" s="8"/>
    </row>
    <row r="65" spans="1:52" ht="75" hidden="1" x14ac:dyDescent="0.2">
      <c r="A65" s="8">
        <v>56</v>
      </c>
      <c r="B65" s="28">
        <v>39</v>
      </c>
      <c r="C65" s="335">
        <v>41583</v>
      </c>
      <c r="D65" s="178" t="s">
        <v>755</v>
      </c>
      <c r="E65" s="283" t="s">
        <v>380</v>
      </c>
      <c r="F65" s="24" t="s">
        <v>384</v>
      </c>
      <c r="G65" s="178" t="s">
        <v>822</v>
      </c>
      <c r="H65" s="69" t="s">
        <v>535</v>
      </c>
      <c r="I65" s="178" t="s">
        <v>517</v>
      </c>
      <c r="J65" s="69" t="s">
        <v>504</v>
      </c>
      <c r="K65" s="248" t="s">
        <v>490</v>
      </c>
      <c r="L65" s="69"/>
      <c r="M65" s="217">
        <v>2006</v>
      </c>
      <c r="N65" s="217">
        <v>1958</v>
      </c>
      <c r="O65" s="222">
        <v>0</v>
      </c>
      <c r="P65" s="24"/>
      <c r="Q65" s="24"/>
      <c r="R65" s="24"/>
      <c r="S65" s="24"/>
      <c r="T65" s="24"/>
      <c r="U65" s="178" t="s">
        <v>918</v>
      </c>
      <c r="V65" s="178" t="s">
        <v>985</v>
      </c>
      <c r="W65" s="8" t="s">
        <v>500</v>
      </c>
      <c r="X65" s="225">
        <v>931859</v>
      </c>
      <c r="Y65" s="225">
        <v>300000</v>
      </c>
      <c r="Z65" s="225">
        <v>300000</v>
      </c>
      <c r="AA65" s="240">
        <v>300000</v>
      </c>
      <c r="AB65" s="24"/>
      <c r="AC65" s="8" t="s">
        <v>605</v>
      </c>
      <c r="AD65" s="8">
        <v>0</v>
      </c>
      <c r="AE65" s="8">
        <v>0</v>
      </c>
      <c r="AF65" s="8"/>
      <c r="AG65" s="28">
        <v>1</v>
      </c>
      <c r="AH65" s="28">
        <v>1</v>
      </c>
      <c r="AI65" s="28"/>
      <c r="AJ65" s="28"/>
      <c r="AK65" s="28"/>
      <c r="AL65" s="28"/>
      <c r="AM65" s="28"/>
      <c r="AN65" s="28"/>
      <c r="AO65" s="28">
        <v>1</v>
      </c>
      <c r="AP65" s="28"/>
      <c r="AQ65" s="8"/>
      <c r="AR65" s="8"/>
      <c r="AS65" s="8"/>
      <c r="AT65" s="8"/>
      <c r="AU65" s="8"/>
      <c r="AV65" s="8"/>
      <c r="AW65" s="8"/>
      <c r="AX65" s="8"/>
      <c r="AY65" s="8"/>
      <c r="AZ65" s="8"/>
    </row>
    <row r="66" spans="1:52" ht="78.75" hidden="1" x14ac:dyDescent="0.2">
      <c r="A66" s="69">
        <v>57</v>
      </c>
      <c r="B66" s="28">
        <v>39</v>
      </c>
      <c r="C66" s="335">
        <v>41583</v>
      </c>
      <c r="D66" s="178" t="s">
        <v>756</v>
      </c>
      <c r="E66" s="283" t="s">
        <v>380</v>
      </c>
      <c r="F66" s="24" t="s">
        <v>385</v>
      </c>
      <c r="G66" s="178" t="s">
        <v>823</v>
      </c>
      <c r="H66" s="69" t="s">
        <v>535</v>
      </c>
      <c r="I66" s="178" t="s">
        <v>357</v>
      </c>
      <c r="J66" s="69" t="s">
        <v>504</v>
      </c>
      <c r="K66" s="91" t="s">
        <v>493</v>
      </c>
      <c r="L66" s="71" t="s">
        <v>511</v>
      </c>
      <c r="M66" s="217">
        <v>2008</v>
      </c>
      <c r="N66" s="217">
        <v>1964</v>
      </c>
      <c r="O66" s="178">
        <v>0</v>
      </c>
      <c r="P66" s="24"/>
      <c r="Q66" s="24"/>
      <c r="R66" s="24"/>
      <c r="S66" s="24"/>
      <c r="T66" s="24"/>
      <c r="U66" s="178" t="s">
        <v>919</v>
      </c>
      <c r="V66" s="178" t="s">
        <v>986</v>
      </c>
      <c r="W66" s="8" t="s">
        <v>501</v>
      </c>
      <c r="X66" s="225">
        <v>1052870</v>
      </c>
      <c r="Y66" s="225">
        <v>1000258</v>
      </c>
      <c r="Z66" s="225">
        <v>1000000</v>
      </c>
      <c r="AA66" s="238">
        <v>421148</v>
      </c>
      <c r="AB66" s="24"/>
      <c r="AC66" s="8" t="s">
        <v>605</v>
      </c>
      <c r="AD66" s="8">
        <v>0</v>
      </c>
      <c r="AE66" s="8">
        <v>0</v>
      </c>
      <c r="AF66" s="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52" ht="47.25" hidden="1" x14ac:dyDescent="0.2">
      <c r="A67" s="24">
        <v>58</v>
      </c>
      <c r="B67" s="28">
        <v>39</v>
      </c>
      <c r="C67" s="335">
        <v>41583</v>
      </c>
      <c r="D67" s="178" t="s">
        <v>757</v>
      </c>
      <c r="E67" s="283" t="s">
        <v>380</v>
      </c>
      <c r="F67" s="24" t="s">
        <v>385</v>
      </c>
      <c r="G67" s="232" t="s">
        <v>824</v>
      </c>
      <c r="H67" s="69" t="s">
        <v>535</v>
      </c>
      <c r="I67" s="91" t="s">
        <v>487</v>
      </c>
      <c r="J67" s="69" t="s">
        <v>504</v>
      </c>
      <c r="K67" s="248" t="s">
        <v>490</v>
      </c>
      <c r="L67" s="69"/>
      <c r="M67" s="91">
        <v>2004</v>
      </c>
      <c r="N67" s="233">
        <v>1956</v>
      </c>
      <c r="O67" s="91">
        <v>9</v>
      </c>
      <c r="P67" s="24"/>
      <c r="Q67" s="24"/>
      <c r="R67" s="24"/>
      <c r="S67" s="24"/>
      <c r="T67" s="24"/>
      <c r="U67" s="178" t="s">
        <v>920</v>
      </c>
      <c r="V67" s="178" t="s">
        <v>202</v>
      </c>
      <c r="W67" s="8" t="s">
        <v>500</v>
      </c>
      <c r="X67" s="225">
        <v>1719648</v>
      </c>
      <c r="Y67" s="225">
        <v>321200</v>
      </c>
      <c r="Z67" s="225">
        <v>321200</v>
      </c>
      <c r="AA67" s="240">
        <v>321200</v>
      </c>
      <c r="AB67" s="24"/>
      <c r="AC67" s="8" t="s">
        <v>605</v>
      </c>
      <c r="AD67" s="8"/>
      <c r="AE67" s="8"/>
      <c r="AF67" s="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8"/>
      <c r="AR67" s="8"/>
      <c r="AS67" s="8"/>
      <c r="AT67" s="8"/>
      <c r="AU67" s="8"/>
      <c r="AV67" s="8"/>
      <c r="AW67" s="8"/>
      <c r="AX67" s="8"/>
      <c r="AY67" s="8"/>
      <c r="AZ67" s="8"/>
    </row>
    <row r="68" spans="1:52" ht="90" hidden="1" x14ac:dyDescent="0.2">
      <c r="A68" s="69">
        <v>59</v>
      </c>
      <c r="B68" s="28">
        <v>39</v>
      </c>
      <c r="C68" s="335">
        <v>41583</v>
      </c>
      <c r="D68" s="214" t="s">
        <v>758</v>
      </c>
      <c r="E68" s="139" t="s">
        <v>387</v>
      </c>
      <c r="F68" s="24" t="s">
        <v>385</v>
      </c>
      <c r="G68" s="178" t="s">
        <v>160</v>
      </c>
      <c r="H68" s="69" t="s">
        <v>535</v>
      </c>
      <c r="I68" s="178" t="s">
        <v>215</v>
      </c>
      <c r="J68" s="69" t="s">
        <v>504</v>
      </c>
      <c r="K68" s="248" t="s">
        <v>490</v>
      </c>
      <c r="L68" s="69"/>
      <c r="M68" s="218">
        <v>2002</v>
      </c>
      <c r="N68" s="218">
        <v>1960</v>
      </c>
      <c r="O68" s="214">
        <v>0</v>
      </c>
      <c r="P68" s="24"/>
      <c r="Q68" s="24"/>
      <c r="R68" s="24"/>
      <c r="S68" s="24"/>
      <c r="T68" s="24"/>
      <c r="U68" s="178" t="s">
        <v>921</v>
      </c>
      <c r="V68" s="214" t="s">
        <v>202</v>
      </c>
      <c r="W68" s="8" t="s">
        <v>500</v>
      </c>
      <c r="X68" s="226">
        <v>859310</v>
      </c>
      <c r="Y68" s="226">
        <v>159609</v>
      </c>
      <c r="Z68" s="226">
        <v>159609</v>
      </c>
      <c r="AA68" s="239">
        <v>159609</v>
      </c>
      <c r="AB68" s="24"/>
      <c r="AC68" s="8" t="s">
        <v>605</v>
      </c>
      <c r="AD68" s="8">
        <v>0</v>
      </c>
      <c r="AE68" s="8">
        <v>0</v>
      </c>
      <c r="AF68" s="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8"/>
      <c r="AR68" s="8"/>
      <c r="AS68" s="8"/>
      <c r="AT68" s="8"/>
      <c r="AU68" s="8"/>
      <c r="AV68" s="8"/>
      <c r="AW68" s="8"/>
      <c r="AX68" s="8"/>
      <c r="AY68" s="8">
        <v>1</v>
      </c>
      <c r="AZ68" s="8"/>
    </row>
    <row r="69" spans="1:52" ht="47.25" hidden="1" x14ac:dyDescent="0.2">
      <c r="A69" s="8">
        <v>60</v>
      </c>
      <c r="B69" s="28">
        <v>39</v>
      </c>
      <c r="C69" s="335">
        <v>41583</v>
      </c>
      <c r="D69" s="214" t="s">
        <v>759</v>
      </c>
      <c r="E69" s="283" t="s">
        <v>380</v>
      </c>
      <c r="F69" s="24" t="s">
        <v>384</v>
      </c>
      <c r="G69" s="214" t="s">
        <v>825</v>
      </c>
      <c r="H69" s="69" t="s">
        <v>535</v>
      </c>
      <c r="I69" s="178" t="s">
        <v>870</v>
      </c>
      <c r="J69" s="69" t="s">
        <v>504</v>
      </c>
      <c r="K69" s="248" t="s">
        <v>490</v>
      </c>
      <c r="L69" s="69"/>
      <c r="M69" s="218">
        <v>2010</v>
      </c>
      <c r="N69" s="214">
        <v>1985</v>
      </c>
      <c r="O69" s="214">
        <v>0</v>
      </c>
      <c r="P69" s="24"/>
      <c r="Q69" s="24"/>
      <c r="R69" s="24"/>
      <c r="S69" s="24"/>
      <c r="T69" s="24"/>
      <c r="U69" s="214" t="s">
        <v>922</v>
      </c>
      <c r="V69" s="214" t="s">
        <v>987</v>
      </c>
      <c r="W69" s="8" t="s">
        <v>500</v>
      </c>
      <c r="X69" s="226">
        <v>1128250</v>
      </c>
      <c r="Y69" s="226">
        <v>338641</v>
      </c>
      <c r="Z69" s="226">
        <v>338641</v>
      </c>
      <c r="AA69" s="239">
        <v>338641</v>
      </c>
      <c r="AB69" s="24"/>
      <c r="AC69" s="8" t="s">
        <v>605</v>
      </c>
      <c r="AD69" s="8">
        <v>0</v>
      </c>
      <c r="AE69" s="8">
        <v>0</v>
      </c>
      <c r="AF69" s="8"/>
      <c r="AG69" s="28">
        <v>1</v>
      </c>
      <c r="AH69" s="28">
        <v>1</v>
      </c>
      <c r="AI69" s="28"/>
      <c r="AJ69" s="28"/>
      <c r="AK69" s="28"/>
      <c r="AL69" s="28"/>
      <c r="AM69" s="28"/>
      <c r="AN69" s="28"/>
      <c r="AO69" s="28"/>
      <c r="AP69" s="28"/>
      <c r="AQ69" s="8"/>
      <c r="AR69" s="8"/>
      <c r="AS69" s="8"/>
      <c r="AT69" s="8"/>
      <c r="AU69" s="8"/>
      <c r="AV69" s="8"/>
      <c r="AW69" s="8"/>
      <c r="AX69" s="8"/>
      <c r="AY69" s="8">
        <v>2</v>
      </c>
      <c r="AZ69" s="8"/>
    </row>
    <row r="70" spans="1:52" ht="94.5" hidden="1" x14ac:dyDescent="0.2">
      <c r="A70" s="69">
        <v>61</v>
      </c>
      <c r="B70" s="28">
        <v>39</v>
      </c>
      <c r="C70" s="335">
        <v>41583</v>
      </c>
      <c r="D70" s="178" t="s">
        <v>760</v>
      </c>
      <c r="E70" s="283" t="s">
        <v>380</v>
      </c>
      <c r="F70" s="24" t="s">
        <v>385</v>
      </c>
      <c r="G70" s="178" t="s">
        <v>826</v>
      </c>
      <c r="H70" s="69" t="s">
        <v>535</v>
      </c>
      <c r="I70" s="178" t="s">
        <v>515</v>
      </c>
      <c r="J70" s="69" t="s">
        <v>504</v>
      </c>
      <c r="K70" s="1" t="s">
        <v>493</v>
      </c>
      <c r="L70" s="1" t="s">
        <v>494</v>
      </c>
      <c r="M70" s="217">
        <v>2003</v>
      </c>
      <c r="N70" s="217">
        <v>1987</v>
      </c>
      <c r="O70" s="222">
        <v>0</v>
      </c>
      <c r="P70" s="24"/>
      <c r="Q70" s="24"/>
      <c r="R70" s="24"/>
      <c r="S70" s="24"/>
      <c r="T70" s="24"/>
      <c r="U70" s="178" t="s">
        <v>923</v>
      </c>
      <c r="V70" s="178" t="s">
        <v>988</v>
      </c>
      <c r="W70" s="8" t="s">
        <v>502</v>
      </c>
      <c r="X70" s="225">
        <v>1537204</v>
      </c>
      <c r="Y70" s="225">
        <v>608506</v>
      </c>
      <c r="Z70" s="225">
        <v>608506</v>
      </c>
      <c r="AA70" s="240">
        <v>608506</v>
      </c>
      <c r="AB70" s="24"/>
      <c r="AC70" s="8" t="s">
        <v>605</v>
      </c>
      <c r="AD70" s="8">
        <v>6</v>
      </c>
      <c r="AE70" s="8">
        <v>8</v>
      </c>
      <c r="AF70" s="8"/>
      <c r="AG70" s="28">
        <v>1</v>
      </c>
      <c r="AH70" s="28"/>
      <c r="AI70" s="28"/>
      <c r="AJ70" s="28"/>
      <c r="AK70" s="28"/>
      <c r="AL70" s="28"/>
      <c r="AM70" s="28"/>
      <c r="AN70" s="28"/>
      <c r="AO70" s="28"/>
      <c r="AP70" s="28"/>
      <c r="AQ70" s="8">
        <v>3</v>
      </c>
      <c r="AR70" s="8">
        <v>5</v>
      </c>
      <c r="AS70" s="8">
        <v>4</v>
      </c>
      <c r="AT70" s="8"/>
      <c r="AU70" s="8">
        <v>1</v>
      </c>
      <c r="AV70" s="8">
        <v>1</v>
      </c>
      <c r="AW70" s="8"/>
      <c r="AX70" s="8"/>
      <c r="AY70" s="8">
        <v>15</v>
      </c>
      <c r="AZ70" s="8"/>
    </row>
    <row r="71" spans="1:52" ht="47.25" hidden="1" x14ac:dyDescent="0.2">
      <c r="A71" s="24">
        <v>62</v>
      </c>
      <c r="B71" s="28">
        <v>39</v>
      </c>
      <c r="C71" s="335">
        <v>41583</v>
      </c>
      <c r="D71" s="178" t="s">
        <v>761</v>
      </c>
      <c r="E71" s="139" t="s">
        <v>387</v>
      </c>
      <c r="F71" s="24" t="s">
        <v>384</v>
      </c>
      <c r="G71" s="178" t="s">
        <v>827</v>
      </c>
      <c r="H71" s="69" t="s">
        <v>535</v>
      </c>
      <c r="I71" s="178" t="s">
        <v>871</v>
      </c>
      <c r="J71" s="69" t="s">
        <v>504</v>
      </c>
      <c r="K71" s="248" t="s">
        <v>490</v>
      </c>
      <c r="L71" s="69"/>
      <c r="M71" s="217">
        <v>2000</v>
      </c>
      <c r="N71" s="217">
        <v>1963</v>
      </c>
      <c r="O71" s="178">
        <v>0</v>
      </c>
      <c r="P71" s="24"/>
      <c r="Q71" s="24"/>
      <c r="R71" s="24"/>
      <c r="S71" s="24"/>
      <c r="T71" s="24"/>
      <c r="U71" s="178" t="s">
        <v>924</v>
      </c>
      <c r="V71" s="178" t="s">
        <v>202</v>
      </c>
      <c r="W71" s="8" t="s">
        <v>500</v>
      </c>
      <c r="X71" s="225">
        <v>856897</v>
      </c>
      <c r="Y71" s="225">
        <v>159609</v>
      </c>
      <c r="Z71" s="225">
        <v>159609</v>
      </c>
      <c r="AA71" s="240">
        <v>159609</v>
      </c>
      <c r="AB71" s="24"/>
      <c r="AC71" s="8" t="s">
        <v>605</v>
      </c>
      <c r="AD71" s="8">
        <v>0</v>
      </c>
      <c r="AE71" s="8">
        <v>0</v>
      </c>
      <c r="AF71" s="8"/>
      <c r="AG71" s="28"/>
      <c r="AH71" s="28"/>
      <c r="AI71" s="28"/>
      <c r="AJ71" s="28"/>
      <c r="AK71" s="28"/>
      <c r="AL71" s="28"/>
      <c r="AM71" s="28"/>
      <c r="AN71" s="28"/>
      <c r="AO71" s="28"/>
      <c r="AP71" s="28">
        <v>1</v>
      </c>
      <c r="AQ71" s="8">
        <v>1</v>
      </c>
      <c r="AR71" s="8"/>
      <c r="AS71" s="8"/>
      <c r="AT71" s="8"/>
      <c r="AU71" s="8"/>
      <c r="AV71" s="8"/>
      <c r="AW71" s="8"/>
      <c r="AX71" s="8"/>
      <c r="AY71" s="8"/>
      <c r="AZ71" s="8"/>
    </row>
    <row r="72" spans="1:52" ht="60" hidden="1" x14ac:dyDescent="0.2">
      <c r="A72" s="69">
        <v>63</v>
      </c>
      <c r="B72" s="28">
        <v>39</v>
      </c>
      <c r="C72" s="335">
        <v>41583</v>
      </c>
      <c r="D72" s="178" t="s">
        <v>762</v>
      </c>
      <c r="E72" s="283" t="s">
        <v>379</v>
      </c>
      <c r="F72" s="24" t="s">
        <v>384</v>
      </c>
      <c r="G72" s="178" t="s">
        <v>828</v>
      </c>
      <c r="H72" s="69"/>
      <c r="I72" s="178" t="s">
        <v>730</v>
      </c>
      <c r="J72" s="72" t="s">
        <v>505</v>
      </c>
      <c r="K72" s="28" t="s">
        <v>508</v>
      </c>
      <c r="L72" s="69"/>
      <c r="M72" s="217">
        <v>2008</v>
      </c>
      <c r="N72" s="217">
        <v>1953</v>
      </c>
      <c r="O72" s="222">
        <v>3</v>
      </c>
      <c r="P72" s="24"/>
      <c r="Q72" s="24"/>
      <c r="R72" s="24"/>
      <c r="S72" s="24"/>
      <c r="T72" s="24"/>
      <c r="U72" s="178" t="s">
        <v>925</v>
      </c>
      <c r="V72" s="178" t="s">
        <v>989</v>
      </c>
      <c r="W72" s="8" t="s">
        <v>502</v>
      </c>
      <c r="X72" s="225">
        <v>3389106.15</v>
      </c>
      <c r="Y72" s="225">
        <v>673750</v>
      </c>
      <c r="Z72" s="225">
        <v>673750</v>
      </c>
      <c r="AA72" s="240">
        <v>673750</v>
      </c>
      <c r="AB72" s="24"/>
      <c r="AC72" s="8" t="s">
        <v>605</v>
      </c>
      <c r="AD72" s="8">
        <v>8</v>
      </c>
      <c r="AE72" s="8">
        <v>2</v>
      </c>
      <c r="AF72" s="8"/>
      <c r="AG72" s="28">
        <v>1</v>
      </c>
      <c r="AH72" s="28">
        <v>1</v>
      </c>
      <c r="AI72" s="28"/>
      <c r="AJ72" s="28"/>
      <c r="AK72" s="28"/>
      <c r="AL72" s="28"/>
      <c r="AM72" s="28"/>
      <c r="AN72" s="28"/>
      <c r="AO72" s="28"/>
      <c r="AP72" s="28">
        <v>3</v>
      </c>
      <c r="AQ72" s="8">
        <v>2</v>
      </c>
      <c r="AR72" s="8">
        <v>1</v>
      </c>
      <c r="AS72" s="8"/>
      <c r="AT72" s="8"/>
      <c r="AU72" s="8"/>
      <c r="AV72" s="8"/>
      <c r="AW72" s="8"/>
      <c r="AX72" s="8"/>
      <c r="AY72" s="8">
        <v>2</v>
      </c>
      <c r="AZ72" s="8"/>
    </row>
    <row r="73" spans="1:52" ht="105" hidden="1" x14ac:dyDescent="0.2">
      <c r="A73" s="8">
        <v>64</v>
      </c>
      <c r="B73" s="28">
        <v>39</v>
      </c>
      <c r="C73" s="335">
        <v>41583</v>
      </c>
      <c r="D73" s="91" t="s">
        <v>763</v>
      </c>
      <c r="E73" s="283" t="s">
        <v>380</v>
      </c>
      <c r="F73" s="24" t="s">
        <v>384</v>
      </c>
      <c r="G73" s="91" t="s">
        <v>829</v>
      </c>
      <c r="H73" s="69"/>
      <c r="I73" s="91" t="s">
        <v>872</v>
      </c>
      <c r="J73" s="72" t="s">
        <v>505</v>
      </c>
      <c r="K73" s="28" t="s">
        <v>508</v>
      </c>
      <c r="L73" s="69"/>
      <c r="M73" s="219">
        <v>2004</v>
      </c>
      <c r="N73" s="219">
        <v>1965</v>
      </c>
      <c r="O73" s="91">
        <v>0</v>
      </c>
      <c r="P73" s="24"/>
      <c r="Q73" s="24"/>
      <c r="R73" s="24"/>
      <c r="S73" s="24"/>
      <c r="T73" s="24"/>
      <c r="U73" s="178" t="s">
        <v>926</v>
      </c>
      <c r="V73" s="178" t="s">
        <v>990</v>
      </c>
      <c r="W73" s="8" t="s">
        <v>503</v>
      </c>
      <c r="X73" s="227">
        <v>6851670.3899999997</v>
      </c>
      <c r="Y73" s="227">
        <v>1017999.99</v>
      </c>
      <c r="Z73" s="227">
        <v>1017999.99</v>
      </c>
      <c r="AA73" s="240">
        <v>1018000</v>
      </c>
      <c r="AB73" s="24"/>
      <c r="AC73" s="8" t="s">
        <v>605</v>
      </c>
      <c r="AD73" s="8">
        <v>0</v>
      </c>
      <c r="AE73" s="8">
        <v>0</v>
      </c>
      <c r="AF73" s="8"/>
      <c r="AG73" s="28">
        <v>1</v>
      </c>
      <c r="AH73" s="28">
        <v>1</v>
      </c>
      <c r="AI73" s="28"/>
      <c r="AJ73" s="28"/>
      <c r="AK73" s="28"/>
      <c r="AL73" s="28"/>
      <c r="AM73" s="28">
        <v>1</v>
      </c>
      <c r="AN73" s="28"/>
      <c r="AO73" s="28"/>
      <c r="AP73" s="28"/>
      <c r="AQ73" s="8"/>
      <c r="AR73" s="8"/>
      <c r="AS73" s="8"/>
      <c r="AT73" s="8"/>
      <c r="AU73" s="8"/>
      <c r="AV73" s="8"/>
      <c r="AW73" s="8"/>
      <c r="AX73" s="8"/>
      <c r="AY73" s="8"/>
      <c r="AZ73" s="8"/>
    </row>
    <row r="74" spans="1:52" ht="45" customHeight="1" x14ac:dyDescent="0.2">
      <c r="A74" s="69">
        <v>65</v>
      </c>
      <c r="B74" s="28">
        <v>39</v>
      </c>
      <c r="C74" s="335">
        <v>41583</v>
      </c>
      <c r="D74" s="178" t="s">
        <v>764</v>
      </c>
      <c r="E74" s="283" t="s">
        <v>379</v>
      </c>
      <c r="F74" s="24" t="s">
        <v>384</v>
      </c>
      <c r="G74" s="178" t="s">
        <v>696</v>
      </c>
      <c r="H74" s="69"/>
      <c r="I74" s="178" t="s">
        <v>873</v>
      </c>
      <c r="J74" s="69" t="s">
        <v>504</v>
      </c>
      <c r="K74" s="205" t="s">
        <v>493</v>
      </c>
      <c r="L74" s="205" t="s">
        <v>496</v>
      </c>
      <c r="M74" s="217">
        <v>2010</v>
      </c>
      <c r="N74" s="217">
        <v>1973</v>
      </c>
      <c r="O74" s="178">
        <v>4</v>
      </c>
      <c r="P74" s="24"/>
      <c r="Q74" s="24"/>
      <c r="R74" s="24"/>
      <c r="S74" s="24"/>
      <c r="T74" s="24"/>
      <c r="U74" s="91" t="s">
        <v>927</v>
      </c>
      <c r="V74" s="178" t="s">
        <v>991</v>
      </c>
      <c r="W74" s="8" t="s">
        <v>503</v>
      </c>
      <c r="X74" s="225">
        <v>853967</v>
      </c>
      <c r="Y74" s="225">
        <v>191100</v>
      </c>
      <c r="Z74" s="225">
        <v>191100</v>
      </c>
      <c r="AA74" s="240">
        <v>191100</v>
      </c>
      <c r="AB74" s="24"/>
      <c r="AC74" s="8" t="s">
        <v>605</v>
      </c>
      <c r="AD74" s="8">
        <v>3</v>
      </c>
      <c r="AE74" s="8">
        <v>1</v>
      </c>
      <c r="AF74" s="8"/>
      <c r="AG74" s="28">
        <v>3</v>
      </c>
      <c r="AH74" s="28">
        <v>3</v>
      </c>
      <c r="AI74" s="28"/>
      <c r="AJ74" s="28"/>
      <c r="AK74" s="28">
        <v>1</v>
      </c>
      <c r="AL74" s="28"/>
      <c r="AM74" s="28">
        <v>1</v>
      </c>
      <c r="AN74" s="28">
        <v>3</v>
      </c>
      <c r="AO74" s="28"/>
      <c r="AP74" s="28">
        <v>3</v>
      </c>
      <c r="AQ74" s="8">
        <v>2</v>
      </c>
      <c r="AR74" s="8">
        <v>1</v>
      </c>
      <c r="AS74" s="8"/>
      <c r="AT74" s="8"/>
      <c r="AU74" s="8">
        <v>1</v>
      </c>
      <c r="AV74" s="8">
        <v>1</v>
      </c>
      <c r="AW74" s="8">
        <v>3</v>
      </c>
      <c r="AX74" s="8"/>
      <c r="AY74" s="8">
        <v>5</v>
      </c>
      <c r="AZ74" s="8"/>
    </row>
    <row r="75" spans="1:52" ht="78" hidden="1" customHeight="1" x14ac:dyDescent="0.2">
      <c r="A75" s="24">
        <v>66</v>
      </c>
      <c r="B75" s="28">
        <v>39</v>
      </c>
      <c r="C75" s="335">
        <v>41583</v>
      </c>
      <c r="D75" s="178" t="s">
        <v>765</v>
      </c>
      <c r="E75" s="283" t="s">
        <v>380</v>
      </c>
      <c r="F75" s="24" t="s">
        <v>384</v>
      </c>
      <c r="G75" s="178" t="s">
        <v>97</v>
      </c>
      <c r="H75" s="69" t="s">
        <v>535</v>
      </c>
      <c r="I75" s="178" t="s">
        <v>447</v>
      </c>
      <c r="J75" s="72" t="s">
        <v>505</v>
      </c>
      <c r="K75" s="28" t="s">
        <v>510</v>
      </c>
      <c r="L75" s="69"/>
      <c r="M75" s="218">
        <v>2009</v>
      </c>
      <c r="N75" s="218">
        <v>1961</v>
      </c>
      <c r="O75" s="221" t="s">
        <v>892</v>
      </c>
      <c r="P75" s="24"/>
      <c r="Q75" s="24"/>
      <c r="R75" s="24"/>
      <c r="S75" s="24"/>
      <c r="T75" s="24"/>
      <c r="U75" s="214" t="s">
        <v>928</v>
      </c>
      <c r="V75" s="214" t="s">
        <v>992</v>
      </c>
      <c r="W75" s="8" t="s">
        <v>503</v>
      </c>
      <c r="X75" s="226">
        <v>3113141.55</v>
      </c>
      <c r="Y75" s="226">
        <v>1121600</v>
      </c>
      <c r="Z75" s="226">
        <v>1121600</v>
      </c>
      <c r="AA75" s="239">
        <v>1121600</v>
      </c>
      <c r="AB75" s="24"/>
      <c r="AC75" s="8" t="s">
        <v>605</v>
      </c>
      <c r="AD75" s="8"/>
      <c r="AE75" s="8"/>
      <c r="AF75" s="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8"/>
      <c r="AR75" s="8"/>
      <c r="AS75" s="8"/>
      <c r="AT75" s="8"/>
      <c r="AU75" s="8"/>
      <c r="AV75" s="8"/>
      <c r="AW75" s="8"/>
      <c r="AX75" s="8"/>
      <c r="AY75" s="8"/>
      <c r="AZ75" s="8"/>
    </row>
    <row r="76" spans="1:52" ht="47.25" hidden="1" x14ac:dyDescent="0.2">
      <c r="A76" s="69">
        <v>67</v>
      </c>
      <c r="B76" s="28">
        <v>39</v>
      </c>
      <c r="C76" s="335">
        <v>41583</v>
      </c>
      <c r="D76" s="91" t="s">
        <v>766</v>
      </c>
      <c r="E76" s="139" t="s">
        <v>387</v>
      </c>
      <c r="F76" s="24" t="s">
        <v>384</v>
      </c>
      <c r="G76" s="91" t="s">
        <v>830</v>
      </c>
      <c r="H76" s="69" t="s">
        <v>535</v>
      </c>
      <c r="I76" s="233" t="s">
        <v>487</v>
      </c>
      <c r="J76" s="69" t="s">
        <v>504</v>
      </c>
      <c r="K76" s="248" t="s">
        <v>490</v>
      </c>
      <c r="L76" s="69"/>
      <c r="M76" s="219">
        <v>1999</v>
      </c>
      <c r="N76" s="219">
        <v>1956</v>
      </c>
      <c r="O76" s="91">
        <v>5</v>
      </c>
      <c r="P76" s="24"/>
      <c r="Q76" s="24"/>
      <c r="R76" s="24"/>
      <c r="S76" s="24"/>
      <c r="T76" s="24"/>
      <c r="U76" s="91" t="s">
        <v>929</v>
      </c>
      <c r="V76" s="91" t="s">
        <v>993</v>
      </c>
      <c r="W76" s="8" t="s">
        <v>500</v>
      </c>
      <c r="X76" s="227">
        <v>973347</v>
      </c>
      <c r="Y76" s="227">
        <v>500000</v>
      </c>
      <c r="Z76" s="227">
        <v>500000</v>
      </c>
      <c r="AA76" s="238">
        <v>389338</v>
      </c>
      <c r="AB76" s="24"/>
      <c r="AC76" s="8" t="s">
        <v>605</v>
      </c>
      <c r="AD76" s="8">
        <v>5</v>
      </c>
      <c r="AE76" s="8">
        <v>0</v>
      </c>
      <c r="AF76" s="8"/>
      <c r="AG76" s="28">
        <v>1</v>
      </c>
      <c r="AH76" s="28">
        <v>1</v>
      </c>
      <c r="AI76" s="28"/>
      <c r="AJ76" s="28"/>
      <c r="AK76" s="28"/>
      <c r="AL76" s="28"/>
      <c r="AM76" s="28"/>
      <c r="AN76" s="28"/>
      <c r="AO76" s="28"/>
      <c r="AP76" s="28">
        <v>5</v>
      </c>
      <c r="AQ76" s="8">
        <v>3</v>
      </c>
      <c r="AR76" s="8">
        <v>1</v>
      </c>
      <c r="AS76" s="8">
        <v>1</v>
      </c>
      <c r="AT76" s="8"/>
      <c r="AU76" s="8"/>
      <c r="AV76" s="8"/>
      <c r="AW76" s="8"/>
      <c r="AX76" s="8"/>
      <c r="AY76" s="8">
        <v>2</v>
      </c>
      <c r="AZ76" s="8"/>
    </row>
    <row r="77" spans="1:52" ht="120" hidden="1" x14ac:dyDescent="0.2">
      <c r="A77" s="8">
        <v>68</v>
      </c>
      <c r="B77" s="28">
        <v>39</v>
      </c>
      <c r="C77" s="335">
        <v>41583</v>
      </c>
      <c r="D77" s="178" t="s">
        <v>767</v>
      </c>
      <c r="E77" s="283" t="s">
        <v>380</v>
      </c>
      <c r="F77" s="24" t="s">
        <v>385</v>
      </c>
      <c r="G77" s="178" t="s">
        <v>831</v>
      </c>
      <c r="H77" s="69" t="s">
        <v>535</v>
      </c>
      <c r="I77" s="178" t="s">
        <v>874</v>
      </c>
      <c r="J77" s="69" t="s">
        <v>504</v>
      </c>
      <c r="K77" s="248" t="s">
        <v>490</v>
      </c>
      <c r="L77" s="69"/>
      <c r="M77" s="217">
        <v>1999</v>
      </c>
      <c r="N77" s="217">
        <v>1944</v>
      </c>
      <c r="O77" s="222">
        <v>2</v>
      </c>
      <c r="P77" s="24"/>
      <c r="Q77" s="24"/>
      <c r="R77" s="24"/>
      <c r="S77" s="24"/>
      <c r="T77" s="24"/>
      <c r="U77" s="178" t="s">
        <v>930</v>
      </c>
      <c r="V77" s="178" t="s">
        <v>202</v>
      </c>
      <c r="W77" s="8" t="s">
        <v>500</v>
      </c>
      <c r="X77" s="225">
        <v>859824</v>
      </c>
      <c r="Y77" s="225">
        <v>160600</v>
      </c>
      <c r="Z77" s="225">
        <v>160600</v>
      </c>
      <c r="AA77" s="240">
        <v>160600</v>
      </c>
      <c r="AB77" s="24"/>
      <c r="AC77" s="8" t="s">
        <v>605</v>
      </c>
      <c r="AD77" s="8">
        <v>0</v>
      </c>
      <c r="AE77" s="8">
        <v>0</v>
      </c>
      <c r="AF77" s="8"/>
      <c r="AG77" s="28">
        <v>1</v>
      </c>
      <c r="AH77" s="28"/>
      <c r="AI77" s="28">
        <v>1</v>
      </c>
      <c r="AJ77" s="28"/>
      <c r="AK77" s="28"/>
      <c r="AL77" s="28"/>
      <c r="AM77" s="28"/>
      <c r="AN77" s="28"/>
      <c r="AO77" s="28"/>
      <c r="AP77" s="28">
        <v>2</v>
      </c>
      <c r="AQ77" s="8">
        <v>2</v>
      </c>
      <c r="AR77" s="8"/>
      <c r="AS77" s="8"/>
      <c r="AT77" s="8"/>
      <c r="AU77" s="8"/>
      <c r="AV77" s="8"/>
      <c r="AW77" s="8"/>
      <c r="AX77" s="8">
        <v>2</v>
      </c>
      <c r="AY77" s="8">
        <v>1</v>
      </c>
      <c r="AZ77" s="8"/>
    </row>
    <row r="78" spans="1:52" ht="75" hidden="1" x14ac:dyDescent="0.2">
      <c r="A78" s="69">
        <v>69</v>
      </c>
      <c r="B78" s="28">
        <v>39</v>
      </c>
      <c r="C78" s="335">
        <v>41583</v>
      </c>
      <c r="D78" s="214" t="s">
        <v>768</v>
      </c>
      <c r="E78" s="283" t="s">
        <v>380</v>
      </c>
      <c r="F78" s="24" t="s">
        <v>384</v>
      </c>
      <c r="G78" s="178" t="s">
        <v>832</v>
      </c>
      <c r="H78" s="69" t="s">
        <v>535</v>
      </c>
      <c r="I78" s="178" t="s">
        <v>237</v>
      </c>
      <c r="J78" s="69" t="s">
        <v>504</v>
      </c>
      <c r="K78" s="248" t="s">
        <v>490</v>
      </c>
      <c r="L78" s="69"/>
      <c r="M78" s="218">
        <v>2004</v>
      </c>
      <c r="N78" s="218">
        <v>1958</v>
      </c>
      <c r="O78" s="234">
        <v>2</v>
      </c>
      <c r="P78" s="24"/>
      <c r="Q78" s="24"/>
      <c r="R78" s="24"/>
      <c r="S78" s="24"/>
      <c r="T78" s="24"/>
      <c r="U78" s="214" t="s">
        <v>931</v>
      </c>
      <c r="V78" s="214" t="s">
        <v>994</v>
      </c>
      <c r="W78" s="8" t="s">
        <v>500</v>
      </c>
      <c r="X78" s="226">
        <v>729400</v>
      </c>
      <c r="Y78" s="226">
        <v>291760</v>
      </c>
      <c r="Z78" s="226">
        <v>291760</v>
      </c>
      <c r="AA78" s="239">
        <v>291760</v>
      </c>
      <c r="AB78" s="24"/>
      <c r="AC78" s="8" t="s">
        <v>605</v>
      </c>
      <c r="AD78" s="8">
        <v>2</v>
      </c>
      <c r="AE78" s="8">
        <v>2</v>
      </c>
      <c r="AF78" s="8"/>
      <c r="AG78" s="28">
        <v>1</v>
      </c>
      <c r="AH78" s="28">
        <v>1</v>
      </c>
      <c r="AI78" s="28"/>
      <c r="AJ78" s="28"/>
      <c r="AK78" s="28"/>
      <c r="AL78" s="28"/>
      <c r="AM78" s="28"/>
      <c r="AN78" s="28"/>
      <c r="AO78" s="28"/>
      <c r="AP78" s="28">
        <v>2</v>
      </c>
      <c r="AQ78" s="8"/>
      <c r="AR78" s="8">
        <v>2</v>
      </c>
      <c r="AS78" s="8"/>
      <c r="AT78" s="8"/>
      <c r="AU78" s="8"/>
      <c r="AV78" s="8">
        <v>1</v>
      </c>
      <c r="AW78" s="8"/>
      <c r="AX78" s="8"/>
      <c r="AY78" s="8">
        <v>4</v>
      </c>
      <c r="AZ78" s="8"/>
    </row>
    <row r="79" spans="1:52" ht="60" hidden="1" x14ac:dyDescent="0.2">
      <c r="A79" s="24">
        <v>70</v>
      </c>
      <c r="B79" s="28">
        <v>39</v>
      </c>
      <c r="C79" s="335">
        <v>41583</v>
      </c>
      <c r="D79" s="214" t="s">
        <v>769</v>
      </c>
      <c r="E79" s="283" t="s">
        <v>379</v>
      </c>
      <c r="F79" s="24" t="s">
        <v>384</v>
      </c>
      <c r="G79" s="178" t="s">
        <v>833</v>
      </c>
      <c r="H79" s="69" t="s">
        <v>535</v>
      </c>
      <c r="I79" s="178" t="s">
        <v>875</v>
      </c>
      <c r="J79" s="69" t="s">
        <v>504</v>
      </c>
      <c r="K79" s="248" t="s">
        <v>1287</v>
      </c>
      <c r="L79" s="69"/>
      <c r="M79" s="218">
        <v>2009</v>
      </c>
      <c r="N79" s="218">
        <v>1980</v>
      </c>
      <c r="O79" s="214">
        <v>1</v>
      </c>
      <c r="P79" s="24"/>
      <c r="Q79" s="24"/>
      <c r="R79" s="24"/>
      <c r="S79" s="24"/>
      <c r="T79" s="24"/>
      <c r="U79" s="214" t="s">
        <v>932</v>
      </c>
      <c r="V79" s="214" t="s">
        <v>995</v>
      </c>
      <c r="W79" s="8" t="s">
        <v>1053</v>
      </c>
      <c r="X79" s="226">
        <v>388584.06</v>
      </c>
      <c r="Y79" s="226">
        <v>211692</v>
      </c>
      <c r="Z79" s="226">
        <v>211692</v>
      </c>
      <c r="AA79" s="239">
        <v>155433</v>
      </c>
      <c r="AB79" s="24"/>
      <c r="AC79" s="8" t="s">
        <v>605</v>
      </c>
      <c r="AD79" s="8">
        <v>1</v>
      </c>
      <c r="AE79" s="8">
        <v>0</v>
      </c>
      <c r="AF79" s="8"/>
      <c r="AG79" s="28"/>
      <c r="AH79" s="28">
        <v>2</v>
      </c>
      <c r="AI79" s="28"/>
      <c r="AJ79" s="28"/>
      <c r="AK79" s="28"/>
      <c r="AL79" s="28"/>
      <c r="AM79" s="28"/>
      <c r="AN79" s="28">
        <v>1</v>
      </c>
      <c r="AO79" s="28"/>
      <c r="AP79" s="28"/>
      <c r="AQ79" s="8">
        <v>1</v>
      </c>
      <c r="AR79" s="8"/>
      <c r="AS79" s="8"/>
      <c r="AT79" s="8"/>
      <c r="AU79" s="8"/>
      <c r="AV79" s="8">
        <v>1</v>
      </c>
      <c r="AW79" s="8"/>
      <c r="AX79" s="8"/>
      <c r="AY79" s="8">
        <v>2</v>
      </c>
      <c r="AZ79" s="8"/>
    </row>
    <row r="80" spans="1:52" ht="60" hidden="1" x14ac:dyDescent="0.2">
      <c r="A80" s="69">
        <v>71</v>
      </c>
      <c r="B80" s="28">
        <v>39</v>
      </c>
      <c r="C80" s="335">
        <v>41583</v>
      </c>
      <c r="D80" s="178" t="s">
        <v>770</v>
      </c>
      <c r="E80" s="139" t="s">
        <v>387</v>
      </c>
      <c r="F80" s="24" t="s">
        <v>384</v>
      </c>
      <c r="G80" s="178" t="s">
        <v>834</v>
      </c>
      <c r="H80" s="69" t="s">
        <v>535</v>
      </c>
      <c r="I80" s="178" t="s">
        <v>487</v>
      </c>
      <c r="J80" s="69" t="s">
        <v>504</v>
      </c>
      <c r="K80" s="248" t="s">
        <v>490</v>
      </c>
      <c r="L80" s="69"/>
      <c r="M80" s="217">
        <v>2005</v>
      </c>
      <c r="N80" s="217">
        <v>1974</v>
      </c>
      <c r="O80" s="178">
        <v>0</v>
      </c>
      <c r="P80" s="24"/>
      <c r="Q80" s="24"/>
      <c r="R80" s="24"/>
      <c r="S80" s="24"/>
      <c r="T80" s="24"/>
      <c r="U80" s="91" t="s">
        <v>933</v>
      </c>
      <c r="V80" s="91" t="s">
        <v>202</v>
      </c>
      <c r="W80" s="8" t="s">
        <v>500</v>
      </c>
      <c r="X80" s="227">
        <v>859824</v>
      </c>
      <c r="Y80" s="227">
        <v>160600</v>
      </c>
      <c r="Z80" s="227">
        <v>160600</v>
      </c>
      <c r="AA80" s="241">
        <v>160600</v>
      </c>
      <c r="AB80" s="24"/>
      <c r="AC80" s="8" t="s">
        <v>605</v>
      </c>
      <c r="AD80" s="8">
        <v>0</v>
      </c>
      <c r="AE80" s="8">
        <v>0</v>
      </c>
      <c r="AF80" s="8"/>
      <c r="AG80" s="28">
        <v>1</v>
      </c>
      <c r="AH80" s="28">
        <v>1</v>
      </c>
      <c r="AI80" s="28"/>
      <c r="AJ80" s="28"/>
      <c r="AK80" s="28"/>
      <c r="AL80" s="28"/>
      <c r="AM80" s="28"/>
      <c r="AN80" s="28"/>
      <c r="AO80" s="28"/>
      <c r="AP80" s="28">
        <v>1</v>
      </c>
      <c r="AQ80" s="8">
        <v>1</v>
      </c>
      <c r="AR80" s="8"/>
      <c r="AS80" s="8"/>
      <c r="AT80" s="8"/>
      <c r="AU80" s="8"/>
      <c r="AV80" s="8"/>
      <c r="AW80" s="8"/>
      <c r="AX80" s="8"/>
      <c r="AY80" s="8"/>
      <c r="AZ80" s="8"/>
    </row>
    <row r="81" spans="1:52" ht="47.25" x14ac:dyDescent="0.2">
      <c r="A81" s="8">
        <v>72</v>
      </c>
      <c r="B81" s="28">
        <v>39</v>
      </c>
      <c r="C81" s="335">
        <v>41583</v>
      </c>
      <c r="D81" s="178" t="s">
        <v>771</v>
      </c>
      <c r="E81" s="139" t="s">
        <v>387</v>
      </c>
      <c r="F81" s="24" t="s">
        <v>384</v>
      </c>
      <c r="G81" s="178" t="s">
        <v>835</v>
      </c>
      <c r="H81" s="28" t="s">
        <v>535</v>
      </c>
      <c r="I81" s="91" t="s">
        <v>487</v>
      </c>
      <c r="J81" s="69" t="s">
        <v>504</v>
      </c>
      <c r="K81" s="248" t="s">
        <v>490</v>
      </c>
      <c r="L81" s="69"/>
      <c r="M81" s="217">
        <v>2005</v>
      </c>
      <c r="N81" s="217">
        <v>1950</v>
      </c>
      <c r="O81" s="178">
        <v>0</v>
      </c>
      <c r="P81" s="24"/>
      <c r="Q81" s="24"/>
      <c r="R81" s="24"/>
      <c r="S81" s="24"/>
      <c r="T81" s="24"/>
      <c r="U81" s="91" t="s">
        <v>934</v>
      </c>
      <c r="V81" s="178" t="s">
        <v>202</v>
      </c>
      <c r="W81" s="8" t="s">
        <v>500</v>
      </c>
      <c r="X81" s="225">
        <v>968591</v>
      </c>
      <c r="Y81" s="225">
        <v>290681</v>
      </c>
      <c r="Z81" s="225">
        <v>290681</v>
      </c>
      <c r="AA81" s="240">
        <v>290681</v>
      </c>
      <c r="AB81" s="24"/>
      <c r="AC81" s="8" t="s">
        <v>605</v>
      </c>
      <c r="AD81" s="8"/>
      <c r="AE81" s="8"/>
      <c r="AF81" s="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8"/>
      <c r="AR81" s="8"/>
      <c r="AS81" s="8"/>
      <c r="AT81" s="8"/>
      <c r="AU81" s="8"/>
      <c r="AV81" s="8"/>
      <c r="AW81" s="8"/>
      <c r="AX81" s="8"/>
      <c r="AY81" s="8"/>
      <c r="AZ81" s="8"/>
    </row>
    <row r="82" spans="1:52" ht="75" x14ac:dyDescent="0.2">
      <c r="A82" s="69">
        <v>73</v>
      </c>
      <c r="B82" s="28">
        <v>39</v>
      </c>
      <c r="C82" s="335">
        <v>41583</v>
      </c>
      <c r="D82" s="91" t="s">
        <v>772</v>
      </c>
      <c r="E82" s="283" t="s">
        <v>380</v>
      </c>
      <c r="F82" s="24" t="s">
        <v>384</v>
      </c>
      <c r="G82" s="91" t="s">
        <v>836</v>
      </c>
      <c r="H82" s="69" t="s">
        <v>535</v>
      </c>
      <c r="I82" s="91" t="s">
        <v>487</v>
      </c>
      <c r="J82" s="69" t="s">
        <v>504</v>
      </c>
      <c r="K82" s="248" t="s">
        <v>490</v>
      </c>
      <c r="L82" s="69"/>
      <c r="M82" s="219">
        <v>2000</v>
      </c>
      <c r="N82" s="219">
        <v>1974</v>
      </c>
      <c r="O82" s="91">
        <v>0</v>
      </c>
      <c r="P82" s="24"/>
      <c r="Q82" s="24"/>
      <c r="R82" s="24"/>
      <c r="S82" s="24"/>
      <c r="T82" s="24"/>
      <c r="U82" s="178" t="s">
        <v>935</v>
      </c>
      <c r="V82" s="224" t="s">
        <v>996</v>
      </c>
      <c r="W82" s="8" t="s">
        <v>503</v>
      </c>
      <c r="X82" s="227">
        <v>3387491</v>
      </c>
      <c r="Y82" s="227">
        <v>1016250</v>
      </c>
      <c r="Z82" s="227">
        <v>1016250</v>
      </c>
      <c r="AA82" s="240">
        <v>1016250</v>
      </c>
      <c r="AB82" s="24"/>
      <c r="AC82" s="8" t="s">
        <v>605</v>
      </c>
      <c r="AD82" s="8"/>
      <c r="AE82" s="8"/>
      <c r="AF82" s="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8"/>
      <c r="AR82" s="8"/>
      <c r="AS82" s="8"/>
      <c r="AT82" s="8"/>
      <c r="AU82" s="8"/>
      <c r="AV82" s="8"/>
      <c r="AW82" s="8"/>
      <c r="AX82" s="8"/>
      <c r="AY82" s="8"/>
      <c r="AZ82" s="8"/>
    </row>
    <row r="83" spans="1:52" ht="78.75" hidden="1" customHeight="1" x14ac:dyDescent="0.2">
      <c r="A83" s="24">
        <v>74</v>
      </c>
      <c r="B83" s="28">
        <v>39</v>
      </c>
      <c r="C83" s="335">
        <v>41583</v>
      </c>
      <c r="D83" s="178" t="s">
        <v>773</v>
      </c>
      <c r="E83" s="283" t="s">
        <v>380</v>
      </c>
      <c r="F83" s="24" t="s">
        <v>384</v>
      </c>
      <c r="G83" s="178" t="s">
        <v>837</v>
      </c>
      <c r="H83" s="69" t="s">
        <v>535</v>
      </c>
      <c r="I83" s="178" t="s">
        <v>876</v>
      </c>
      <c r="J83" s="69" t="s">
        <v>504</v>
      </c>
      <c r="K83" s="91" t="s">
        <v>493</v>
      </c>
      <c r="L83" s="71" t="s">
        <v>511</v>
      </c>
      <c r="M83" s="217">
        <v>2013</v>
      </c>
      <c r="N83" s="217">
        <v>1983</v>
      </c>
      <c r="O83" s="216" t="s">
        <v>892</v>
      </c>
      <c r="P83" s="24"/>
      <c r="Q83" s="24"/>
      <c r="R83" s="24"/>
      <c r="S83" s="24"/>
      <c r="T83" s="24"/>
      <c r="U83" s="178" t="s">
        <v>936</v>
      </c>
      <c r="V83" s="178" t="s">
        <v>997</v>
      </c>
      <c r="W83" s="8" t="s">
        <v>502</v>
      </c>
      <c r="X83" s="225">
        <v>669257</v>
      </c>
      <c r="Y83" s="227">
        <v>198818</v>
      </c>
      <c r="Z83" s="227">
        <v>198818</v>
      </c>
      <c r="AA83" s="240">
        <v>198818</v>
      </c>
      <c r="AB83" s="24"/>
      <c r="AC83" s="8" t="s">
        <v>605</v>
      </c>
      <c r="AD83" s="8">
        <v>0</v>
      </c>
      <c r="AE83" s="8">
        <v>0</v>
      </c>
      <c r="AF83" s="8"/>
      <c r="AG83" s="28">
        <v>1</v>
      </c>
      <c r="AH83" s="28">
        <v>1</v>
      </c>
      <c r="AI83" s="28"/>
      <c r="AJ83" s="28"/>
      <c r="AK83" s="28"/>
      <c r="AL83" s="28"/>
      <c r="AM83" s="28"/>
      <c r="AN83" s="28"/>
      <c r="AO83" s="28">
        <v>1</v>
      </c>
      <c r="AP83" s="28"/>
      <c r="AQ83" s="8"/>
      <c r="AR83" s="8"/>
      <c r="AS83" s="8"/>
      <c r="AT83" s="8"/>
      <c r="AU83" s="8"/>
      <c r="AV83" s="8"/>
      <c r="AW83" s="8"/>
      <c r="AX83" s="8"/>
      <c r="AY83" s="8">
        <v>2</v>
      </c>
      <c r="AZ83" s="8"/>
    </row>
    <row r="84" spans="1:52" ht="60" hidden="1" x14ac:dyDescent="0.2">
      <c r="A84" s="69">
        <v>75</v>
      </c>
      <c r="B84" s="28">
        <v>39</v>
      </c>
      <c r="C84" s="335">
        <v>41583</v>
      </c>
      <c r="D84" s="178" t="s">
        <v>774</v>
      </c>
      <c r="E84" s="283" t="s">
        <v>380</v>
      </c>
      <c r="F84" s="24" t="s">
        <v>384</v>
      </c>
      <c r="G84" s="178" t="s">
        <v>838</v>
      </c>
      <c r="H84" s="69" t="s">
        <v>535</v>
      </c>
      <c r="I84" s="178" t="s">
        <v>877</v>
      </c>
      <c r="J84" s="69" t="s">
        <v>504</v>
      </c>
      <c r="K84" s="8" t="s">
        <v>493</v>
      </c>
      <c r="L84" s="8" t="s">
        <v>497</v>
      </c>
      <c r="M84" s="217">
        <v>2000</v>
      </c>
      <c r="N84" s="217">
        <v>1971</v>
      </c>
      <c r="O84" s="178">
        <v>0</v>
      </c>
      <c r="P84" s="24"/>
      <c r="Q84" s="24"/>
      <c r="R84" s="24"/>
      <c r="S84" s="24"/>
      <c r="T84" s="24"/>
      <c r="U84" s="178" t="s">
        <v>937</v>
      </c>
      <c r="V84" s="178" t="s">
        <v>998</v>
      </c>
      <c r="W84" s="8" t="s">
        <v>501</v>
      </c>
      <c r="X84" s="225">
        <v>2972266.63</v>
      </c>
      <c r="Y84" s="225">
        <v>693000</v>
      </c>
      <c r="Z84" s="225">
        <v>693000</v>
      </c>
      <c r="AA84" s="240">
        <v>693000</v>
      </c>
      <c r="AB84" s="24"/>
      <c r="AC84" s="8" t="s">
        <v>605</v>
      </c>
      <c r="AD84" s="8">
        <v>5</v>
      </c>
      <c r="AE84" s="8">
        <v>0</v>
      </c>
      <c r="AF84" s="8"/>
      <c r="AG84" s="28">
        <v>1</v>
      </c>
      <c r="AH84" s="28">
        <v>1</v>
      </c>
      <c r="AI84" s="28"/>
      <c r="AJ84" s="28"/>
      <c r="AK84" s="28">
        <v>1</v>
      </c>
      <c r="AL84" s="28"/>
      <c r="AM84" s="28">
        <v>2</v>
      </c>
      <c r="AN84" s="28">
        <v>1</v>
      </c>
      <c r="AO84" s="28">
        <v>1</v>
      </c>
      <c r="AP84" s="28"/>
      <c r="AQ84" s="8"/>
      <c r="AR84" s="8"/>
      <c r="AS84" s="8"/>
      <c r="AT84" s="8"/>
      <c r="AU84" s="8">
        <v>1</v>
      </c>
      <c r="AV84" s="8"/>
      <c r="AW84" s="8"/>
      <c r="AX84" s="8"/>
      <c r="AY84" s="8">
        <v>5</v>
      </c>
      <c r="AZ84" s="8">
        <v>3</v>
      </c>
    </row>
    <row r="85" spans="1:52" ht="90" hidden="1" x14ac:dyDescent="0.2">
      <c r="A85" s="8">
        <v>76</v>
      </c>
      <c r="B85" s="28">
        <v>39</v>
      </c>
      <c r="C85" s="335">
        <v>41583</v>
      </c>
      <c r="D85" s="214" t="s">
        <v>775</v>
      </c>
      <c r="E85" s="283" t="s">
        <v>380</v>
      </c>
      <c r="F85" s="24" t="s">
        <v>384</v>
      </c>
      <c r="G85" s="178" t="s">
        <v>839</v>
      </c>
      <c r="H85" s="69" t="s">
        <v>535</v>
      </c>
      <c r="I85" s="178" t="s">
        <v>878</v>
      </c>
      <c r="J85" s="69" t="s">
        <v>504</v>
      </c>
      <c r="K85" s="248" t="s">
        <v>490</v>
      </c>
      <c r="L85" s="69"/>
      <c r="M85" s="218">
        <v>1999</v>
      </c>
      <c r="N85" s="218">
        <v>1963</v>
      </c>
      <c r="O85" s="214">
        <v>0</v>
      </c>
      <c r="P85" s="24"/>
      <c r="Q85" s="24"/>
      <c r="R85" s="24"/>
      <c r="S85" s="24"/>
      <c r="T85" s="24"/>
      <c r="U85" s="214" t="s">
        <v>938</v>
      </c>
      <c r="V85" s="214" t="s">
        <v>999</v>
      </c>
      <c r="W85" s="8" t="s">
        <v>503</v>
      </c>
      <c r="X85" s="226">
        <v>888425</v>
      </c>
      <c r="Y85" s="226">
        <v>266630</v>
      </c>
      <c r="Z85" s="226">
        <v>174800</v>
      </c>
      <c r="AA85" s="239">
        <v>174800</v>
      </c>
      <c r="AB85" s="24"/>
      <c r="AC85" s="8" t="s">
        <v>605</v>
      </c>
      <c r="AD85" s="8">
        <v>0</v>
      </c>
      <c r="AE85" s="8">
        <v>0</v>
      </c>
      <c r="AF85" s="8"/>
      <c r="AG85" s="28">
        <v>1</v>
      </c>
      <c r="AH85" s="28">
        <v>1</v>
      </c>
      <c r="AI85" s="28"/>
      <c r="AJ85" s="28"/>
      <c r="AK85" s="28"/>
      <c r="AL85" s="28"/>
      <c r="AM85" s="28"/>
      <c r="AN85" s="28"/>
      <c r="AO85" s="28">
        <v>1</v>
      </c>
      <c r="AP85" s="28"/>
      <c r="AQ85" s="8"/>
      <c r="AR85" s="8"/>
      <c r="AS85" s="8"/>
      <c r="AT85" s="8"/>
      <c r="AU85" s="8"/>
      <c r="AV85" s="8"/>
      <c r="AW85" s="8"/>
      <c r="AX85" s="8"/>
      <c r="AY85" s="8"/>
      <c r="AZ85" s="8"/>
    </row>
    <row r="86" spans="1:52" ht="78.75" hidden="1" x14ac:dyDescent="0.2">
      <c r="A86" s="69">
        <v>77</v>
      </c>
      <c r="B86" s="28">
        <v>39</v>
      </c>
      <c r="C86" s="335">
        <v>41583</v>
      </c>
      <c r="D86" s="178" t="s">
        <v>776</v>
      </c>
      <c r="E86" s="283" t="s">
        <v>380</v>
      </c>
      <c r="F86" s="24" t="s">
        <v>384</v>
      </c>
      <c r="G86" s="178" t="s">
        <v>840</v>
      </c>
      <c r="H86" s="69" t="s">
        <v>535</v>
      </c>
      <c r="I86" s="178" t="s">
        <v>879</v>
      </c>
      <c r="J86" s="69" t="s">
        <v>504</v>
      </c>
      <c r="K86" s="91" t="s">
        <v>493</v>
      </c>
      <c r="L86" s="71" t="s">
        <v>511</v>
      </c>
      <c r="M86" s="217">
        <v>2013</v>
      </c>
      <c r="N86" s="217">
        <v>1985</v>
      </c>
      <c r="O86" s="178">
        <v>0</v>
      </c>
      <c r="P86" s="24"/>
      <c r="Q86" s="24"/>
      <c r="R86" s="24"/>
      <c r="S86" s="24"/>
      <c r="T86" s="24"/>
      <c r="U86" s="178" t="s">
        <v>939</v>
      </c>
      <c r="V86" s="178" t="s">
        <v>202</v>
      </c>
      <c r="W86" s="8" t="s">
        <v>500</v>
      </c>
      <c r="X86" s="225">
        <v>976526</v>
      </c>
      <c r="Y86" s="225">
        <v>341999</v>
      </c>
      <c r="Z86" s="225">
        <v>341999</v>
      </c>
      <c r="AA86" s="240">
        <v>341999</v>
      </c>
      <c r="AB86" s="24"/>
      <c r="AC86" s="8" t="s">
        <v>605</v>
      </c>
      <c r="AD86" s="8">
        <v>0</v>
      </c>
      <c r="AE86" s="8">
        <v>0</v>
      </c>
      <c r="AF86" s="8"/>
      <c r="AG86" s="28">
        <v>1</v>
      </c>
      <c r="AH86" s="28">
        <v>1</v>
      </c>
      <c r="AI86" s="28"/>
      <c r="AJ86" s="28"/>
      <c r="AK86" s="28"/>
      <c r="AL86" s="28"/>
      <c r="AM86" s="28"/>
      <c r="AN86" s="28">
        <v>1</v>
      </c>
      <c r="AO86" s="28"/>
      <c r="AP86" s="28"/>
      <c r="AQ86" s="8"/>
      <c r="AR86" s="8"/>
      <c r="AS86" s="8"/>
      <c r="AT86" s="8"/>
      <c r="AU86" s="8"/>
      <c r="AV86" s="8"/>
      <c r="AW86" s="8"/>
      <c r="AX86" s="8"/>
      <c r="AY86" s="8">
        <v>2</v>
      </c>
      <c r="AZ86" s="8"/>
    </row>
    <row r="87" spans="1:52" ht="60" hidden="1" x14ac:dyDescent="0.2">
      <c r="A87" s="24">
        <v>78</v>
      </c>
      <c r="B87" s="28">
        <v>39</v>
      </c>
      <c r="C87" s="335">
        <v>41583</v>
      </c>
      <c r="D87" s="214" t="s">
        <v>777</v>
      </c>
      <c r="E87" s="283" t="s">
        <v>380</v>
      </c>
      <c r="F87" s="24" t="s">
        <v>384</v>
      </c>
      <c r="G87" s="178" t="s">
        <v>841</v>
      </c>
      <c r="H87" s="69" t="s">
        <v>535</v>
      </c>
      <c r="I87" s="178" t="s">
        <v>866</v>
      </c>
      <c r="J87" s="69" t="s">
        <v>504</v>
      </c>
      <c r="K87" s="248" t="s">
        <v>490</v>
      </c>
      <c r="L87" s="69"/>
      <c r="M87" s="218">
        <v>2003</v>
      </c>
      <c r="N87" s="218">
        <v>1953</v>
      </c>
      <c r="O87" s="214">
        <v>0</v>
      </c>
      <c r="P87" s="24"/>
      <c r="Q87" s="24"/>
      <c r="R87" s="24"/>
      <c r="S87" s="24"/>
      <c r="T87" s="24"/>
      <c r="U87" s="214" t="s">
        <v>940</v>
      </c>
      <c r="V87" s="214" t="s">
        <v>190</v>
      </c>
      <c r="W87" s="8" t="s">
        <v>500</v>
      </c>
      <c r="X87" s="226">
        <v>602278</v>
      </c>
      <c r="Y87" s="226">
        <v>180669</v>
      </c>
      <c r="Z87" s="226">
        <v>180669</v>
      </c>
      <c r="AA87" s="239">
        <v>180669</v>
      </c>
      <c r="AB87" s="24"/>
      <c r="AC87" s="8" t="s">
        <v>605</v>
      </c>
      <c r="AD87" s="8">
        <v>0</v>
      </c>
      <c r="AE87" s="8">
        <v>0</v>
      </c>
      <c r="AF87" s="8"/>
      <c r="AG87" s="28">
        <v>1</v>
      </c>
      <c r="AH87" s="28">
        <v>1</v>
      </c>
      <c r="AI87" s="28"/>
      <c r="AJ87" s="28"/>
      <c r="AK87" s="28"/>
      <c r="AL87" s="28"/>
      <c r="AM87" s="28"/>
      <c r="AN87" s="28"/>
      <c r="AO87" s="28">
        <v>1</v>
      </c>
      <c r="AP87" s="28"/>
      <c r="AQ87" s="8"/>
      <c r="AR87" s="8"/>
      <c r="AS87" s="8"/>
      <c r="AT87" s="8"/>
      <c r="AU87" s="8"/>
      <c r="AV87" s="8"/>
      <c r="AW87" s="8"/>
      <c r="AX87" s="8"/>
      <c r="AY87" s="8"/>
      <c r="AZ87" s="8"/>
    </row>
    <row r="88" spans="1:52" ht="105" hidden="1" x14ac:dyDescent="0.2">
      <c r="A88" s="69">
        <v>79</v>
      </c>
      <c r="B88" s="28">
        <v>39</v>
      </c>
      <c r="C88" s="335">
        <v>41583</v>
      </c>
      <c r="D88" s="214" t="s">
        <v>778</v>
      </c>
      <c r="E88" s="283" t="s">
        <v>380</v>
      </c>
      <c r="F88" s="24" t="s">
        <v>384</v>
      </c>
      <c r="G88" s="214" t="s">
        <v>842</v>
      </c>
      <c r="H88" s="69" t="s">
        <v>535</v>
      </c>
      <c r="I88" s="178" t="s">
        <v>880</v>
      </c>
      <c r="J88" s="69" t="s">
        <v>504</v>
      </c>
      <c r="K88" s="248" t="s">
        <v>490</v>
      </c>
      <c r="L88" s="69"/>
      <c r="M88" s="218">
        <v>2004</v>
      </c>
      <c r="N88" s="214">
        <v>1969</v>
      </c>
      <c r="O88" s="214">
        <v>0</v>
      </c>
      <c r="P88" s="24"/>
      <c r="Q88" s="24"/>
      <c r="R88" s="24"/>
      <c r="S88" s="24"/>
      <c r="T88" s="24"/>
      <c r="U88" s="214" t="s">
        <v>941</v>
      </c>
      <c r="V88" s="214" t="s">
        <v>202</v>
      </c>
      <c r="W88" s="8" t="s">
        <v>500</v>
      </c>
      <c r="X88" s="226">
        <v>986071</v>
      </c>
      <c r="Y88" s="226">
        <v>295785</v>
      </c>
      <c r="Z88" s="226">
        <v>295785</v>
      </c>
      <c r="AA88" s="239">
        <v>295785</v>
      </c>
      <c r="AB88" s="24"/>
      <c r="AC88" s="8" t="s">
        <v>605</v>
      </c>
      <c r="AD88" s="8">
        <v>0</v>
      </c>
      <c r="AE88" s="8">
        <v>0</v>
      </c>
      <c r="AF88" s="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8"/>
      <c r="AR88" s="8"/>
      <c r="AS88" s="8"/>
      <c r="AT88" s="8"/>
      <c r="AU88" s="8"/>
      <c r="AV88" s="8"/>
      <c r="AW88" s="8"/>
      <c r="AX88" s="8"/>
      <c r="AY88" s="8">
        <v>4</v>
      </c>
      <c r="AZ88" s="8"/>
    </row>
    <row r="89" spans="1:52" ht="47.25" hidden="1" customHeight="1" x14ac:dyDescent="0.2">
      <c r="A89" s="8">
        <v>80</v>
      </c>
      <c r="B89" s="28">
        <v>39</v>
      </c>
      <c r="C89" s="335">
        <v>41583</v>
      </c>
      <c r="D89" s="214" t="s">
        <v>779</v>
      </c>
      <c r="E89" s="283" t="s">
        <v>380</v>
      </c>
      <c r="F89" s="24" t="s">
        <v>384</v>
      </c>
      <c r="G89" s="214" t="s">
        <v>843</v>
      </c>
      <c r="H89" s="69" t="s">
        <v>535</v>
      </c>
      <c r="I89" s="178" t="s">
        <v>517</v>
      </c>
      <c r="J89" s="69" t="s">
        <v>504</v>
      </c>
      <c r="K89" s="248" t="s">
        <v>490</v>
      </c>
      <c r="L89" s="69"/>
      <c r="M89" s="214">
        <v>2011</v>
      </c>
      <c r="N89" s="214">
        <v>1955</v>
      </c>
      <c r="O89" s="214">
        <v>0</v>
      </c>
      <c r="P89" s="24"/>
      <c r="Q89" s="24"/>
      <c r="R89" s="24"/>
      <c r="S89" s="24"/>
      <c r="T89" s="24"/>
      <c r="U89" s="214" t="s">
        <v>942</v>
      </c>
      <c r="V89" s="91" t="s">
        <v>1000</v>
      </c>
      <c r="W89" s="8" t="s">
        <v>500</v>
      </c>
      <c r="X89" s="225">
        <v>1056202</v>
      </c>
      <c r="Y89" s="225">
        <v>370000</v>
      </c>
      <c r="Z89" s="225">
        <v>370000</v>
      </c>
      <c r="AA89" s="240">
        <v>370000</v>
      </c>
      <c r="AB89" s="24"/>
      <c r="AC89" s="8" t="s">
        <v>605</v>
      </c>
      <c r="AD89" s="8">
        <v>0</v>
      </c>
      <c r="AE89" s="8">
        <v>0</v>
      </c>
      <c r="AF89" s="8"/>
      <c r="AG89" s="28"/>
      <c r="AH89" s="28"/>
      <c r="AI89" s="28"/>
      <c r="AJ89" s="28"/>
      <c r="AK89" s="28"/>
      <c r="AL89" s="28"/>
      <c r="AM89" s="28"/>
      <c r="AN89" s="28"/>
      <c r="AO89" s="28"/>
      <c r="AP89" s="28">
        <v>1</v>
      </c>
      <c r="AQ89" s="8">
        <v>1</v>
      </c>
      <c r="AR89" s="8"/>
      <c r="AS89" s="8"/>
      <c r="AT89" s="8"/>
      <c r="AU89" s="8"/>
      <c r="AV89" s="8"/>
      <c r="AW89" s="8"/>
      <c r="AX89" s="8"/>
      <c r="AY89" s="8">
        <v>1</v>
      </c>
      <c r="AZ89" s="8"/>
    </row>
    <row r="90" spans="1:52" ht="60" x14ac:dyDescent="0.2">
      <c r="A90" s="69">
        <v>81</v>
      </c>
      <c r="B90" s="28">
        <v>39</v>
      </c>
      <c r="C90" s="335">
        <v>41583</v>
      </c>
      <c r="D90" s="178" t="s">
        <v>102</v>
      </c>
      <c r="E90" s="283" t="s">
        <v>380</v>
      </c>
      <c r="F90" s="24" t="s">
        <v>384</v>
      </c>
      <c r="G90" s="178" t="s">
        <v>696</v>
      </c>
      <c r="H90" s="69"/>
      <c r="I90" s="178" t="s">
        <v>447</v>
      </c>
      <c r="J90" s="72" t="s">
        <v>505</v>
      </c>
      <c r="K90" s="28" t="s">
        <v>510</v>
      </c>
      <c r="L90" s="69"/>
      <c r="M90" s="217">
        <v>2011</v>
      </c>
      <c r="N90" s="217">
        <v>1985</v>
      </c>
      <c r="O90" s="91">
        <v>6</v>
      </c>
      <c r="P90" s="24"/>
      <c r="Q90" s="24"/>
      <c r="R90" s="24"/>
      <c r="S90" s="24"/>
      <c r="T90" s="24"/>
      <c r="U90" s="178" t="s">
        <v>943</v>
      </c>
      <c r="V90" s="178" t="s">
        <v>1001</v>
      </c>
      <c r="W90" s="8" t="s">
        <v>503</v>
      </c>
      <c r="X90" s="225">
        <v>4085419</v>
      </c>
      <c r="Y90" s="225">
        <v>650000</v>
      </c>
      <c r="Z90" s="225">
        <v>650000</v>
      </c>
      <c r="AA90" s="240">
        <v>650000</v>
      </c>
      <c r="AB90" s="24"/>
      <c r="AC90" s="8" t="s">
        <v>605</v>
      </c>
      <c r="AD90" s="8">
        <v>6</v>
      </c>
      <c r="AE90" s="8">
        <v>1</v>
      </c>
      <c r="AF90" s="8"/>
      <c r="AG90" s="28">
        <v>1</v>
      </c>
      <c r="AH90" s="28">
        <v>1</v>
      </c>
      <c r="AI90" s="28"/>
      <c r="AJ90" s="28"/>
      <c r="AK90" s="28"/>
      <c r="AL90" s="28">
        <v>1</v>
      </c>
      <c r="AM90" s="28"/>
      <c r="AN90" s="28"/>
      <c r="AO90" s="28"/>
      <c r="AP90" s="28">
        <v>6</v>
      </c>
      <c r="AQ90" s="8">
        <v>4</v>
      </c>
      <c r="AR90" s="8">
        <v>2</v>
      </c>
      <c r="AS90" s="8">
        <v>1</v>
      </c>
      <c r="AT90" s="8">
        <v>1</v>
      </c>
      <c r="AU90" s="8"/>
      <c r="AV90" s="8"/>
      <c r="AW90" s="8">
        <v>4</v>
      </c>
      <c r="AX90" s="8">
        <v>2</v>
      </c>
      <c r="AY90" s="8">
        <v>1</v>
      </c>
      <c r="AZ90" s="8"/>
    </row>
    <row r="91" spans="1:52" ht="75" x14ac:dyDescent="0.2">
      <c r="A91" s="24">
        <v>82</v>
      </c>
      <c r="B91" s="28">
        <v>39</v>
      </c>
      <c r="C91" s="335">
        <v>41583</v>
      </c>
      <c r="D91" s="91" t="s">
        <v>780</v>
      </c>
      <c r="E91" s="283" t="s">
        <v>380</v>
      </c>
      <c r="F91" s="24" t="s">
        <v>384</v>
      </c>
      <c r="G91" s="91" t="s">
        <v>696</v>
      </c>
      <c r="H91" s="69"/>
      <c r="I91" s="91" t="s">
        <v>881</v>
      </c>
      <c r="J91" s="72" t="s">
        <v>505</v>
      </c>
      <c r="K91" s="28" t="s">
        <v>510</v>
      </c>
      <c r="L91" s="69"/>
      <c r="M91" s="219">
        <v>2007</v>
      </c>
      <c r="N91" s="219">
        <v>1963</v>
      </c>
      <c r="O91" s="91">
        <v>0</v>
      </c>
      <c r="P91" s="24"/>
      <c r="Q91" s="24"/>
      <c r="R91" s="24"/>
      <c r="S91" s="24"/>
      <c r="T91" s="24"/>
      <c r="U91" s="91" t="s">
        <v>944</v>
      </c>
      <c r="V91" s="224" t="s">
        <v>1002</v>
      </c>
      <c r="W91" s="8" t="s">
        <v>501</v>
      </c>
      <c r="X91" s="227">
        <v>1553236</v>
      </c>
      <c r="Y91" s="227">
        <v>277264</v>
      </c>
      <c r="Z91" s="227">
        <v>277264</v>
      </c>
      <c r="AA91" s="240">
        <v>277264</v>
      </c>
      <c r="AB91" s="24"/>
      <c r="AC91" s="8" t="s">
        <v>605</v>
      </c>
      <c r="AD91" s="8">
        <v>2</v>
      </c>
      <c r="AE91" s="8">
        <v>2</v>
      </c>
      <c r="AF91" s="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8"/>
      <c r="AR91" s="8"/>
      <c r="AS91" s="8"/>
      <c r="AT91" s="8"/>
      <c r="AU91" s="8"/>
      <c r="AV91" s="8"/>
      <c r="AW91" s="8"/>
      <c r="AX91" s="8"/>
      <c r="AY91" s="8">
        <v>2</v>
      </c>
      <c r="AZ91" s="8"/>
    </row>
    <row r="92" spans="1:52" ht="60" hidden="1" x14ac:dyDescent="0.2">
      <c r="A92" s="69">
        <v>83</v>
      </c>
      <c r="B92" s="28">
        <v>39</v>
      </c>
      <c r="C92" s="335">
        <v>41583</v>
      </c>
      <c r="D92" s="214" t="s">
        <v>781</v>
      </c>
      <c r="E92" s="283" t="s">
        <v>380</v>
      </c>
      <c r="F92" s="24" t="s">
        <v>384</v>
      </c>
      <c r="G92" s="178" t="s">
        <v>844</v>
      </c>
      <c r="H92" s="69" t="s">
        <v>535</v>
      </c>
      <c r="I92" s="178" t="s">
        <v>448</v>
      </c>
      <c r="J92" s="72" t="s">
        <v>505</v>
      </c>
      <c r="K92" s="28" t="s">
        <v>510</v>
      </c>
      <c r="L92" s="69"/>
      <c r="M92" s="218">
        <v>2007</v>
      </c>
      <c r="N92" s="218">
        <v>1978</v>
      </c>
      <c r="O92" s="214">
        <v>1</v>
      </c>
      <c r="P92" s="24"/>
      <c r="Q92" s="24"/>
      <c r="R92" s="24"/>
      <c r="S92" s="24"/>
      <c r="T92" s="24"/>
      <c r="U92" s="126" t="s">
        <v>945</v>
      </c>
      <c r="V92" s="214" t="s">
        <v>1003</v>
      </c>
      <c r="W92" s="8" t="s">
        <v>503</v>
      </c>
      <c r="X92" s="226">
        <v>2635358.85</v>
      </c>
      <c r="Y92" s="226">
        <v>660000</v>
      </c>
      <c r="Z92" s="226">
        <v>660000</v>
      </c>
      <c r="AA92" s="239">
        <v>660000</v>
      </c>
      <c r="AB92" s="24"/>
      <c r="AC92" s="8" t="s">
        <v>605</v>
      </c>
      <c r="AD92" s="8">
        <v>0</v>
      </c>
      <c r="AE92" s="8">
        <v>0</v>
      </c>
      <c r="AF92" s="8"/>
      <c r="AG92" s="28"/>
      <c r="AH92" s="28"/>
      <c r="AI92" s="28"/>
      <c r="AJ92" s="28"/>
      <c r="AK92" s="28"/>
      <c r="AL92" s="28"/>
      <c r="AM92" s="28"/>
      <c r="AN92" s="28"/>
      <c r="AO92" s="28"/>
      <c r="AP92" s="28">
        <v>1</v>
      </c>
      <c r="AQ92" s="8"/>
      <c r="AR92" s="8"/>
      <c r="AS92" s="8">
        <v>1</v>
      </c>
      <c r="AT92" s="8"/>
      <c r="AU92" s="8"/>
      <c r="AV92" s="8"/>
      <c r="AW92" s="8"/>
      <c r="AX92" s="8"/>
      <c r="AY92" s="8">
        <v>1</v>
      </c>
      <c r="AZ92" s="8"/>
    </row>
    <row r="93" spans="1:52" ht="75" hidden="1" x14ac:dyDescent="0.2">
      <c r="A93" s="8">
        <v>84</v>
      </c>
      <c r="B93" s="28">
        <v>39</v>
      </c>
      <c r="C93" s="335">
        <v>41583</v>
      </c>
      <c r="D93" s="214" t="s">
        <v>782</v>
      </c>
      <c r="E93" s="283" t="s">
        <v>380</v>
      </c>
      <c r="F93" s="24" t="s">
        <v>385</v>
      </c>
      <c r="G93" s="214" t="s">
        <v>845</v>
      </c>
      <c r="H93" s="69"/>
      <c r="I93" s="178" t="s">
        <v>882</v>
      </c>
      <c r="J93" s="72" t="s">
        <v>505</v>
      </c>
      <c r="K93" s="28" t="s">
        <v>510</v>
      </c>
      <c r="L93" s="69"/>
      <c r="M93" s="218">
        <v>2010</v>
      </c>
      <c r="N93" s="214">
        <v>1960</v>
      </c>
      <c r="O93" s="214">
        <v>1</v>
      </c>
      <c r="P93" s="24"/>
      <c r="Q93" s="24"/>
      <c r="R93" s="24"/>
      <c r="S93" s="24"/>
      <c r="T93" s="24"/>
      <c r="U93" s="214" t="s">
        <v>946</v>
      </c>
      <c r="V93" s="214" t="s">
        <v>1004</v>
      </c>
      <c r="W93" s="8" t="s">
        <v>502</v>
      </c>
      <c r="X93" s="226">
        <v>2252878</v>
      </c>
      <c r="Y93" s="226">
        <v>600000</v>
      </c>
      <c r="Z93" s="226">
        <v>600000</v>
      </c>
      <c r="AA93" s="239">
        <v>600000</v>
      </c>
      <c r="AB93" s="24"/>
      <c r="AC93" s="8" t="s">
        <v>605</v>
      </c>
      <c r="AD93" s="8">
        <v>4</v>
      </c>
      <c r="AE93" s="8">
        <v>0</v>
      </c>
      <c r="AF93" s="8"/>
      <c r="AG93" s="28"/>
      <c r="AH93" s="28"/>
      <c r="AI93" s="28"/>
      <c r="AJ93" s="28"/>
      <c r="AK93" s="28"/>
      <c r="AL93" s="28"/>
      <c r="AM93" s="28"/>
      <c r="AN93" s="28"/>
      <c r="AO93" s="28"/>
      <c r="AP93" s="28">
        <v>4</v>
      </c>
      <c r="AQ93" s="8"/>
      <c r="AR93" s="8">
        <v>4</v>
      </c>
      <c r="AS93" s="8"/>
      <c r="AT93" s="8"/>
      <c r="AU93" s="8"/>
      <c r="AV93" s="8">
        <v>3</v>
      </c>
      <c r="AW93" s="8"/>
      <c r="AX93" s="8"/>
      <c r="AY93" s="8">
        <v>3</v>
      </c>
      <c r="AZ93" s="8"/>
    </row>
    <row r="94" spans="1:52" ht="60" hidden="1" x14ac:dyDescent="0.2">
      <c r="A94" s="69">
        <v>85</v>
      </c>
      <c r="B94" s="28">
        <v>39</v>
      </c>
      <c r="C94" s="335">
        <v>41583</v>
      </c>
      <c r="D94" s="214" t="s">
        <v>783</v>
      </c>
      <c r="E94" s="283" t="s">
        <v>380</v>
      </c>
      <c r="F94" s="24" t="s">
        <v>384</v>
      </c>
      <c r="G94" s="214" t="s">
        <v>846</v>
      </c>
      <c r="H94" s="69"/>
      <c r="I94" s="91" t="s">
        <v>448</v>
      </c>
      <c r="J94" s="72" t="s">
        <v>505</v>
      </c>
      <c r="K94" s="28" t="s">
        <v>510</v>
      </c>
      <c r="L94" s="69"/>
      <c r="M94" s="214">
        <v>2004</v>
      </c>
      <c r="N94" s="214">
        <v>1965</v>
      </c>
      <c r="O94" s="214">
        <v>7</v>
      </c>
      <c r="P94" s="24"/>
      <c r="Q94" s="24"/>
      <c r="R94" s="24"/>
      <c r="S94" s="24"/>
      <c r="T94" s="24"/>
      <c r="U94" s="91" t="s">
        <v>947</v>
      </c>
      <c r="V94" s="91" t="s">
        <v>1005</v>
      </c>
      <c r="W94" s="8" t="s">
        <v>503</v>
      </c>
      <c r="X94" s="225">
        <v>7172145.2800000003</v>
      </c>
      <c r="Y94" s="225">
        <v>811800</v>
      </c>
      <c r="Z94" s="225">
        <v>811800</v>
      </c>
      <c r="AA94" s="240">
        <v>811800</v>
      </c>
      <c r="AB94" s="24"/>
      <c r="AC94" s="8" t="s">
        <v>605</v>
      </c>
      <c r="AD94" s="8">
        <v>1</v>
      </c>
      <c r="AE94" s="8">
        <v>0</v>
      </c>
      <c r="AF94" s="8"/>
      <c r="AG94" s="28"/>
      <c r="AH94" s="28"/>
      <c r="AI94" s="28"/>
      <c r="AJ94" s="28"/>
      <c r="AK94" s="28"/>
      <c r="AL94" s="28"/>
      <c r="AM94" s="28"/>
      <c r="AN94" s="28"/>
      <c r="AO94" s="28"/>
      <c r="AP94" s="28">
        <v>1</v>
      </c>
      <c r="AQ94" s="8">
        <v>1</v>
      </c>
      <c r="AR94" s="8"/>
      <c r="AS94" s="8"/>
      <c r="AT94" s="8"/>
      <c r="AU94" s="8"/>
      <c r="AV94" s="8"/>
      <c r="AW94" s="8"/>
      <c r="AX94" s="8"/>
      <c r="AY94" s="8">
        <v>3</v>
      </c>
      <c r="AZ94" s="8"/>
    </row>
    <row r="95" spans="1:52" ht="75" x14ac:dyDescent="0.2">
      <c r="A95" s="24">
        <v>86</v>
      </c>
      <c r="B95" s="28">
        <v>39</v>
      </c>
      <c r="C95" s="335">
        <v>41583</v>
      </c>
      <c r="D95" s="214" t="s">
        <v>784</v>
      </c>
      <c r="E95" s="283" t="s">
        <v>380</v>
      </c>
      <c r="F95" s="24" t="s">
        <v>385</v>
      </c>
      <c r="G95" s="178" t="s">
        <v>696</v>
      </c>
      <c r="H95" s="69"/>
      <c r="I95" s="178" t="s">
        <v>881</v>
      </c>
      <c r="J95" s="72" t="s">
        <v>505</v>
      </c>
      <c r="K95" s="28" t="s">
        <v>510</v>
      </c>
      <c r="L95" s="69"/>
      <c r="M95" s="218">
        <v>2009</v>
      </c>
      <c r="N95" s="218">
        <v>1988</v>
      </c>
      <c r="O95" s="214">
        <v>0</v>
      </c>
      <c r="P95" s="24"/>
      <c r="Q95" s="24"/>
      <c r="R95" s="24"/>
      <c r="S95" s="24"/>
      <c r="T95" s="24"/>
      <c r="U95" s="214" t="s">
        <v>948</v>
      </c>
      <c r="V95" s="214" t="s">
        <v>1006</v>
      </c>
      <c r="W95" s="8" t="s">
        <v>501</v>
      </c>
      <c r="X95" s="226">
        <v>1521324</v>
      </c>
      <c r="Y95" s="226">
        <v>633556</v>
      </c>
      <c r="Z95" s="226">
        <v>633556</v>
      </c>
      <c r="AA95" s="239">
        <v>608530</v>
      </c>
      <c r="AB95" s="24"/>
      <c r="AC95" s="8" t="s">
        <v>605</v>
      </c>
      <c r="AD95" s="8">
        <v>0</v>
      </c>
      <c r="AE95" s="8">
        <v>0</v>
      </c>
      <c r="AF95" s="8"/>
      <c r="AG95" s="28">
        <v>1</v>
      </c>
      <c r="AH95" s="28"/>
      <c r="AI95" s="28">
        <v>1</v>
      </c>
      <c r="AJ95" s="28">
        <v>1</v>
      </c>
      <c r="AK95" s="28"/>
      <c r="AL95" s="28"/>
      <c r="AM95" s="28"/>
      <c r="AN95" s="28"/>
      <c r="AO95" s="28"/>
      <c r="AP95" s="28"/>
      <c r="AQ95" s="8"/>
      <c r="AR95" s="8"/>
      <c r="AS95" s="8"/>
      <c r="AT95" s="8"/>
      <c r="AU95" s="8"/>
      <c r="AV95" s="8"/>
      <c r="AW95" s="8"/>
      <c r="AX95" s="8"/>
      <c r="AY95" s="8"/>
      <c r="AZ95" s="8"/>
    </row>
    <row r="96" spans="1:52" ht="60" hidden="1" x14ac:dyDescent="0.2">
      <c r="A96" s="69">
        <v>87</v>
      </c>
      <c r="B96" s="28">
        <v>39</v>
      </c>
      <c r="C96" s="335">
        <v>41583</v>
      </c>
      <c r="D96" s="178" t="s">
        <v>785</v>
      </c>
      <c r="E96" s="283" t="s">
        <v>380</v>
      </c>
      <c r="F96" s="24" t="s">
        <v>384</v>
      </c>
      <c r="G96" s="178" t="s">
        <v>847</v>
      </c>
      <c r="H96" s="69" t="s">
        <v>535</v>
      </c>
      <c r="I96" s="178" t="s">
        <v>448</v>
      </c>
      <c r="J96" s="72" t="s">
        <v>505</v>
      </c>
      <c r="K96" s="28" t="s">
        <v>510</v>
      </c>
      <c r="L96" s="69"/>
      <c r="M96" s="217">
        <v>2010</v>
      </c>
      <c r="N96" s="217">
        <v>1969</v>
      </c>
      <c r="O96" s="178">
        <v>0</v>
      </c>
      <c r="P96" s="24"/>
      <c r="Q96" s="24"/>
      <c r="R96" s="24"/>
      <c r="S96" s="24"/>
      <c r="T96" s="24"/>
      <c r="U96" s="178" t="s">
        <v>949</v>
      </c>
      <c r="V96" s="178" t="s">
        <v>1007</v>
      </c>
      <c r="W96" s="8" t="s">
        <v>503</v>
      </c>
      <c r="X96" s="225">
        <v>6031481.5599999996</v>
      </c>
      <c r="Y96" s="225">
        <v>711000</v>
      </c>
      <c r="Z96" s="225">
        <v>711000</v>
      </c>
      <c r="AA96" s="240">
        <v>711000</v>
      </c>
      <c r="AB96" s="24"/>
      <c r="AC96" s="8" t="s">
        <v>605</v>
      </c>
      <c r="AD96" s="8">
        <v>0</v>
      </c>
      <c r="AE96" s="8">
        <v>0</v>
      </c>
      <c r="AF96" s="8"/>
      <c r="AG96" s="28">
        <v>1</v>
      </c>
      <c r="AH96" s="28">
        <v>1</v>
      </c>
      <c r="AI96" s="28"/>
      <c r="AJ96" s="28"/>
      <c r="AK96" s="28">
        <v>1</v>
      </c>
      <c r="AL96" s="28"/>
      <c r="AM96" s="28"/>
      <c r="AN96" s="28"/>
      <c r="AO96" s="28"/>
      <c r="AP96" s="28"/>
      <c r="AQ96" s="8"/>
      <c r="AR96" s="8"/>
      <c r="AS96" s="8"/>
      <c r="AT96" s="8"/>
      <c r="AU96" s="8"/>
      <c r="AV96" s="8"/>
      <c r="AW96" s="8"/>
      <c r="AX96" s="8"/>
      <c r="AY96" s="8">
        <v>2</v>
      </c>
      <c r="AZ96" s="8"/>
    </row>
    <row r="97" spans="1:52" ht="45" hidden="1" x14ac:dyDescent="0.2">
      <c r="A97" s="8">
        <v>88</v>
      </c>
      <c r="B97" s="28">
        <v>39</v>
      </c>
      <c r="C97" s="335">
        <v>41583</v>
      </c>
      <c r="D97" s="178" t="s">
        <v>786</v>
      </c>
      <c r="E97" s="283" t="s">
        <v>380</v>
      </c>
      <c r="F97" s="24" t="s">
        <v>384</v>
      </c>
      <c r="G97" s="178" t="s">
        <v>848</v>
      </c>
      <c r="H97" s="69" t="s">
        <v>535</v>
      </c>
      <c r="I97" s="178" t="s">
        <v>883</v>
      </c>
      <c r="J97" s="72" t="s">
        <v>505</v>
      </c>
      <c r="K97" s="28" t="s">
        <v>510</v>
      </c>
      <c r="L97" s="69"/>
      <c r="M97" s="217">
        <v>2006</v>
      </c>
      <c r="N97" s="217">
        <v>1962</v>
      </c>
      <c r="O97" s="222">
        <v>0</v>
      </c>
      <c r="P97" s="24"/>
      <c r="Q97" s="24"/>
      <c r="R97" s="24"/>
      <c r="S97" s="24"/>
      <c r="T97" s="24"/>
      <c r="U97" s="91" t="s">
        <v>950</v>
      </c>
      <c r="V97" s="178" t="s">
        <v>1008</v>
      </c>
      <c r="W97" s="8" t="s">
        <v>503</v>
      </c>
      <c r="X97" s="225">
        <v>3376486</v>
      </c>
      <c r="Y97" s="225">
        <v>1012875</v>
      </c>
      <c r="Z97" s="225">
        <v>1012875</v>
      </c>
      <c r="AA97" s="240">
        <v>1012875</v>
      </c>
      <c r="AB97" s="24"/>
      <c r="AC97" s="8" t="s">
        <v>605</v>
      </c>
      <c r="AD97" s="8">
        <v>0</v>
      </c>
      <c r="AE97" s="8">
        <v>0</v>
      </c>
      <c r="AF97" s="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8"/>
      <c r="AR97" s="8"/>
      <c r="AS97" s="8"/>
      <c r="AT97" s="8"/>
      <c r="AU97" s="8"/>
      <c r="AV97" s="8"/>
      <c r="AW97" s="8"/>
      <c r="AX97" s="8"/>
      <c r="AY97" s="8">
        <v>2</v>
      </c>
      <c r="AZ97" s="8"/>
    </row>
    <row r="98" spans="1:52" ht="60" hidden="1" x14ac:dyDescent="0.2">
      <c r="A98" s="69">
        <v>89</v>
      </c>
      <c r="B98" s="28">
        <v>39</v>
      </c>
      <c r="C98" s="335">
        <v>41583</v>
      </c>
      <c r="D98" s="178" t="s">
        <v>787</v>
      </c>
      <c r="E98" s="283" t="s">
        <v>380</v>
      </c>
      <c r="F98" s="24" t="s">
        <v>384</v>
      </c>
      <c r="G98" s="178" t="s">
        <v>145</v>
      </c>
      <c r="H98" s="69" t="s">
        <v>535</v>
      </c>
      <c r="I98" s="178" t="s">
        <v>447</v>
      </c>
      <c r="J98" s="72" t="s">
        <v>505</v>
      </c>
      <c r="K98" s="28" t="s">
        <v>510</v>
      </c>
      <c r="L98" s="69"/>
      <c r="M98" s="217">
        <v>2004</v>
      </c>
      <c r="N98" s="217">
        <v>1966</v>
      </c>
      <c r="O98" s="178">
        <v>0</v>
      </c>
      <c r="P98" s="24"/>
      <c r="Q98" s="24"/>
      <c r="R98" s="24"/>
      <c r="S98" s="24"/>
      <c r="T98" s="24"/>
      <c r="U98" s="178" t="s">
        <v>951</v>
      </c>
      <c r="V98" s="178" t="s">
        <v>1009</v>
      </c>
      <c r="W98" s="8" t="s">
        <v>503</v>
      </c>
      <c r="X98" s="225">
        <v>6725415</v>
      </c>
      <c r="Y98" s="225">
        <v>780000</v>
      </c>
      <c r="Z98" s="225">
        <v>780000</v>
      </c>
      <c r="AA98" s="240">
        <v>780000</v>
      </c>
      <c r="AB98" s="24"/>
      <c r="AC98" s="8" t="s">
        <v>605</v>
      </c>
      <c r="AD98" s="8">
        <v>0</v>
      </c>
      <c r="AE98" s="8">
        <v>0</v>
      </c>
      <c r="AF98" s="8"/>
      <c r="AG98" s="28">
        <v>1</v>
      </c>
      <c r="AH98" s="28">
        <v>1</v>
      </c>
      <c r="AI98" s="28"/>
      <c r="AJ98" s="28"/>
      <c r="AK98" s="28"/>
      <c r="AL98" s="28"/>
      <c r="AM98" s="28"/>
      <c r="AN98" s="28"/>
      <c r="AO98" s="28"/>
      <c r="AP98" s="28"/>
      <c r="AQ98" s="8"/>
      <c r="AR98" s="8"/>
      <c r="AS98" s="8"/>
      <c r="AT98" s="8"/>
      <c r="AU98" s="8"/>
      <c r="AV98" s="8"/>
      <c r="AW98" s="8"/>
      <c r="AX98" s="8"/>
      <c r="AY98" s="8">
        <v>2</v>
      </c>
      <c r="AZ98" s="8"/>
    </row>
    <row r="99" spans="1:52" ht="60" hidden="1" x14ac:dyDescent="0.2">
      <c r="A99" s="24">
        <v>90</v>
      </c>
      <c r="B99" s="28">
        <v>39</v>
      </c>
      <c r="C99" s="335">
        <v>41583</v>
      </c>
      <c r="D99" s="91" t="s">
        <v>788</v>
      </c>
      <c r="E99" s="283" t="s">
        <v>380</v>
      </c>
      <c r="F99" s="24" t="s">
        <v>384</v>
      </c>
      <c r="G99" s="91" t="s">
        <v>849</v>
      </c>
      <c r="H99" s="69" t="s">
        <v>535</v>
      </c>
      <c r="I99" s="178" t="s">
        <v>448</v>
      </c>
      <c r="J99" s="72" t="s">
        <v>505</v>
      </c>
      <c r="K99" s="28" t="s">
        <v>510</v>
      </c>
      <c r="L99" s="69"/>
      <c r="M99" s="219">
        <v>1997</v>
      </c>
      <c r="N99" s="219">
        <v>1961</v>
      </c>
      <c r="O99" s="91">
        <v>0</v>
      </c>
      <c r="P99" s="24"/>
      <c r="Q99" s="24"/>
      <c r="R99" s="24"/>
      <c r="S99" s="24"/>
      <c r="T99" s="24"/>
      <c r="U99" s="91" t="s">
        <v>952</v>
      </c>
      <c r="V99" s="224" t="s">
        <v>1010</v>
      </c>
      <c r="W99" s="8" t="s">
        <v>503</v>
      </c>
      <c r="X99" s="227">
        <v>1764277.63</v>
      </c>
      <c r="Y99" s="227">
        <v>675000</v>
      </c>
      <c r="Z99" s="227">
        <v>675000</v>
      </c>
      <c r="AA99" s="240">
        <v>675000</v>
      </c>
      <c r="AB99" s="24"/>
      <c r="AC99" s="8" t="s">
        <v>605</v>
      </c>
      <c r="AD99" s="8">
        <v>0</v>
      </c>
      <c r="AE99" s="8">
        <v>0</v>
      </c>
      <c r="AF99" s="8"/>
      <c r="AG99" s="28">
        <v>1</v>
      </c>
      <c r="AH99" s="28">
        <v>1</v>
      </c>
      <c r="AI99" s="28"/>
      <c r="AJ99" s="28"/>
      <c r="AK99" s="28"/>
      <c r="AL99" s="28"/>
      <c r="AM99" s="28"/>
      <c r="AN99" s="28"/>
      <c r="AO99" s="28"/>
      <c r="AP99" s="28"/>
      <c r="AQ99" s="8"/>
      <c r="AR99" s="8"/>
      <c r="AS99" s="8"/>
      <c r="AT99" s="8"/>
      <c r="AU99" s="8"/>
      <c r="AV99" s="8"/>
      <c r="AW99" s="8"/>
      <c r="AX99" s="8"/>
      <c r="AY99" s="8"/>
      <c r="AZ99" s="8"/>
    </row>
    <row r="100" spans="1:52" ht="60" hidden="1" x14ac:dyDescent="0.2">
      <c r="A100" s="69">
        <v>91</v>
      </c>
      <c r="B100" s="28">
        <v>39</v>
      </c>
      <c r="C100" s="335">
        <v>41583</v>
      </c>
      <c r="D100" s="178" t="s">
        <v>789</v>
      </c>
      <c r="E100" s="283" t="s">
        <v>380</v>
      </c>
      <c r="F100" s="24" t="s">
        <v>384</v>
      </c>
      <c r="G100" s="178" t="s">
        <v>850</v>
      </c>
      <c r="H100" s="69" t="s">
        <v>535</v>
      </c>
      <c r="I100" s="178" t="s">
        <v>448</v>
      </c>
      <c r="J100" s="72" t="s">
        <v>505</v>
      </c>
      <c r="K100" s="28" t="s">
        <v>510</v>
      </c>
      <c r="L100" s="69"/>
      <c r="M100" s="217">
        <v>1999</v>
      </c>
      <c r="N100" s="217">
        <v>1968</v>
      </c>
      <c r="O100" s="178">
        <v>0</v>
      </c>
      <c r="P100" s="24"/>
      <c r="Q100" s="24"/>
      <c r="R100" s="24"/>
      <c r="S100" s="24"/>
      <c r="T100" s="24"/>
      <c r="U100" s="178" t="s">
        <v>953</v>
      </c>
      <c r="V100" s="178" t="s">
        <v>1011</v>
      </c>
      <c r="W100" s="8" t="s">
        <v>503</v>
      </c>
      <c r="X100" s="225">
        <v>3134054</v>
      </c>
      <c r="Y100" s="225">
        <v>571250</v>
      </c>
      <c r="Z100" s="225">
        <v>571250</v>
      </c>
      <c r="AA100" s="240">
        <v>571250</v>
      </c>
      <c r="AB100" s="24"/>
      <c r="AC100" s="8" t="s">
        <v>605</v>
      </c>
      <c r="AD100" s="8">
        <v>0</v>
      </c>
      <c r="AE100" s="8">
        <v>0</v>
      </c>
      <c r="AF100" s="8"/>
      <c r="AG100" s="28">
        <v>1</v>
      </c>
      <c r="AH100" s="28">
        <v>1</v>
      </c>
      <c r="AI100" s="28"/>
      <c r="AJ100" s="28"/>
      <c r="AK100" s="28"/>
      <c r="AL100" s="28"/>
      <c r="AM100" s="28"/>
      <c r="AN100" s="28">
        <v>1</v>
      </c>
      <c r="AO100" s="28"/>
      <c r="AP100" s="28"/>
      <c r="AQ100" s="8"/>
      <c r="AR100" s="8"/>
      <c r="AS100" s="8"/>
      <c r="AT100" s="8"/>
      <c r="AU100" s="8"/>
      <c r="AV100" s="8"/>
      <c r="AW100" s="8"/>
      <c r="AX100" s="8"/>
      <c r="AY100" s="8">
        <v>3</v>
      </c>
      <c r="AZ100" s="8"/>
    </row>
    <row r="101" spans="1:52" ht="45" hidden="1" x14ac:dyDescent="0.2">
      <c r="A101" s="8">
        <v>92</v>
      </c>
      <c r="B101" s="28">
        <v>39</v>
      </c>
      <c r="C101" s="335">
        <v>41583</v>
      </c>
      <c r="D101" s="91" t="s">
        <v>790</v>
      </c>
      <c r="E101" s="283" t="s">
        <v>380</v>
      </c>
      <c r="F101" s="24" t="s">
        <v>384</v>
      </c>
      <c r="G101" s="91" t="s">
        <v>851</v>
      </c>
      <c r="H101" s="69" t="s">
        <v>535</v>
      </c>
      <c r="I101" s="91" t="s">
        <v>884</v>
      </c>
      <c r="J101" s="72" t="s">
        <v>505</v>
      </c>
      <c r="K101" s="28" t="s">
        <v>510</v>
      </c>
      <c r="L101" s="69"/>
      <c r="M101" s="220">
        <v>2010</v>
      </c>
      <c r="N101" s="219">
        <v>1969</v>
      </c>
      <c r="O101" s="91"/>
      <c r="P101" s="24"/>
      <c r="Q101" s="24"/>
      <c r="R101" s="24"/>
      <c r="S101" s="24"/>
      <c r="T101" s="24"/>
      <c r="U101" s="178" t="s">
        <v>954</v>
      </c>
      <c r="V101" s="224" t="s">
        <v>1012</v>
      </c>
      <c r="W101" s="8" t="s">
        <v>501</v>
      </c>
      <c r="X101" s="227">
        <v>747925</v>
      </c>
      <c r="Y101" s="227">
        <v>74784</v>
      </c>
      <c r="Z101" s="227">
        <v>74784</v>
      </c>
      <c r="AA101" s="240">
        <v>74784</v>
      </c>
      <c r="AB101" s="24"/>
      <c r="AC101" s="8" t="s">
        <v>605</v>
      </c>
      <c r="AD101" s="8">
        <v>0</v>
      </c>
      <c r="AE101" s="8">
        <v>0</v>
      </c>
      <c r="AF101" s="8"/>
      <c r="AG101" s="28"/>
      <c r="AH101" s="28">
        <v>1</v>
      </c>
      <c r="AI101" s="28"/>
      <c r="AJ101" s="28"/>
      <c r="AK101" s="28">
        <v>1</v>
      </c>
      <c r="AL101" s="28"/>
      <c r="AM101" s="28">
        <v>3</v>
      </c>
      <c r="AN101" s="28"/>
      <c r="AO101" s="28"/>
      <c r="AP101" s="28"/>
      <c r="AQ101" s="8"/>
      <c r="AR101" s="8"/>
      <c r="AS101" s="8"/>
      <c r="AT101" s="8"/>
      <c r="AU101" s="8"/>
      <c r="AV101" s="8"/>
      <c r="AW101" s="8"/>
      <c r="AX101" s="8"/>
      <c r="AY101" s="8"/>
      <c r="AZ101" s="8"/>
    </row>
    <row r="102" spans="1:52" ht="60" hidden="1" x14ac:dyDescent="0.2">
      <c r="A102" s="69">
        <v>93</v>
      </c>
      <c r="B102" s="28">
        <v>39</v>
      </c>
      <c r="C102" s="335">
        <v>41583</v>
      </c>
      <c r="D102" s="178" t="s">
        <v>791</v>
      </c>
      <c r="E102" s="283" t="s">
        <v>380</v>
      </c>
      <c r="F102" s="24" t="s">
        <v>384</v>
      </c>
      <c r="G102" s="178" t="s">
        <v>852</v>
      </c>
      <c r="H102" s="69" t="s">
        <v>535</v>
      </c>
      <c r="I102" s="178" t="s">
        <v>448</v>
      </c>
      <c r="J102" s="72" t="s">
        <v>505</v>
      </c>
      <c r="K102" s="28" t="s">
        <v>510</v>
      </c>
      <c r="L102" s="69"/>
      <c r="M102" s="219">
        <v>2009</v>
      </c>
      <c r="N102" s="217">
        <v>1977</v>
      </c>
      <c r="O102" s="178">
        <v>0</v>
      </c>
      <c r="P102" s="24"/>
      <c r="Q102" s="24"/>
      <c r="R102" s="24"/>
      <c r="S102" s="24"/>
      <c r="T102" s="24"/>
      <c r="U102" s="178" t="s">
        <v>955</v>
      </c>
      <c r="V102" s="178" t="s">
        <v>1013</v>
      </c>
      <c r="W102" s="8" t="s">
        <v>503</v>
      </c>
      <c r="X102" s="225">
        <v>3133692</v>
      </c>
      <c r="Y102" s="225">
        <v>940145</v>
      </c>
      <c r="Z102" s="225">
        <v>940145</v>
      </c>
      <c r="AA102" s="240">
        <v>940145</v>
      </c>
      <c r="AB102" s="24"/>
      <c r="AC102" s="8" t="s">
        <v>605</v>
      </c>
      <c r="AD102" s="8">
        <v>0</v>
      </c>
      <c r="AE102" s="8">
        <v>0</v>
      </c>
      <c r="AF102" s="8"/>
      <c r="AG102" s="28">
        <v>1</v>
      </c>
      <c r="AH102" s="28">
        <v>1</v>
      </c>
      <c r="AI102" s="28"/>
      <c r="AJ102" s="28"/>
      <c r="AK102" s="28"/>
      <c r="AL102" s="28"/>
      <c r="AM102" s="28">
        <v>1</v>
      </c>
      <c r="AN102" s="28"/>
      <c r="AO102" s="28"/>
      <c r="AP102" s="28"/>
      <c r="AQ102" s="8"/>
      <c r="AR102" s="8"/>
      <c r="AS102" s="8"/>
      <c r="AT102" s="8"/>
      <c r="AU102" s="8"/>
      <c r="AV102" s="8"/>
      <c r="AW102" s="8"/>
      <c r="AX102" s="8"/>
      <c r="AY102" s="8">
        <v>1</v>
      </c>
      <c r="AZ102" s="8"/>
    </row>
    <row r="103" spans="1:52" ht="90" hidden="1" x14ac:dyDescent="0.2">
      <c r="A103" s="24">
        <v>94</v>
      </c>
      <c r="B103" s="28">
        <v>39</v>
      </c>
      <c r="C103" s="335">
        <v>41583</v>
      </c>
      <c r="D103" s="178" t="s">
        <v>792</v>
      </c>
      <c r="E103" s="283" t="s">
        <v>380</v>
      </c>
      <c r="F103" s="24" t="s">
        <v>384</v>
      </c>
      <c r="G103" s="178" t="s">
        <v>827</v>
      </c>
      <c r="H103" s="69" t="s">
        <v>535</v>
      </c>
      <c r="I103" s="178" t="s">
        <v>885</v>
      </c>
      <c r="J103" s="72" t="s">
        <v>505</v>
      </c>
      <c r="K103" s="28" t="s">
        <v>510</v>
      </c>
      <c r="L103" s="69"/>
      <c r="M103" s="217">
        <v>2010</v>
      </c>
      <c r="N103" s="217">
        <v>1982</v>
      </c>
      <c r="O103" s="178">
        <v>0</v>
      </c>
      <c r="P103" s="24"/>
      <c r="Q103" s="24"/>
      <c r="R103" s="24"/>
      <c r="S103" s="24"/>
      <c r="T103" s="24"/>
      <c r="U103" s="178" t="s">
        <v>956</v>
      </c>
      <c r="V103" s="178" t="s">
        <v>1014</v>
      </c>
      <c r="W103" s="8" t="s">
        <v>501</v>
      </c>
      <c r="X103" s="225">
        <v>675500</v>
      </c>
      <c r="Y103" s="225">
        <v>270293</v>
      </c>
      <c r="Z103" s="225">
        <v>270293</v>
      </c>
      <c r="AA103" s="240">
        <v>270200</v>
      </c>
      <c r="AB103" s="24"/>
      <c r="AC103" s="8" t="s">
        <v>605</v>
      </c>
      <c r="AD103" s="8">
        <v>0</v>
      </c>
      <c r="AE103" s="8">
        <v>0</v>
      </c>
      <c r="AF103" s="8"/>
      <c r="AG103" s="28">
        <v>1</v>
      </c>
      <c r="AH103" s="28">
        <v>1</v>
      </c>
      <c r="AI103" s="28"/>
      <c r="AJ103" s="28"/>
      <c r="AK103" s="28"/>
      <c r="AL103" s="28"/>
      <c r="AM103" s="28"/>
      <c r="AN103" s="28"/>
      <c r="AO103" s="28"/>
      <c r="AP103" s="28"/>
      <c r="AQ103" s="8"/>
      <c r="AR103" s="8"/>
      <c r="AS103" s="8"/>
      <c r="AT103" s="8"/>
      <c r="AU103" s="8"/>
      <c r="AV103" s="8"/>
      <c r="AW103" s="8"/>
      <c r="AX103" s="8"/>
      <c r="AY103" s="8"/>
      <c r="AZ103" s="8"/>
    </row>
    <row r="104" spans="1:52" ht="60" hidden="1" x14ac:dyDescent="0.2">
      <c r="A104" s="69">
        <v>95</v>
      </c>
      <c r="B104" s="28">
        <v>39</v>
      </c>
      <c r="C104" s="335">
        <v>41583</v>
      </c>
      <c r="D104" s="178" t="s">
        <v>793</v>
      </c>
      <c r="E104" s="283" t="s">
        <v>380</v>
      </c>
      <c r="F104" s="24" t="s">
        <v>384</v>
      </c>
      <c r="G104" s="178" t="s">
        <v>805</v>
      </c>
      <c r="H104" s="69" t="s">
        <v>535</v>
      </c>
      <c r="I104" s="178" t="s">
        <v>448</v>
      </c>
      <c r="J104" s="72" t="s">
        <v>505</v>
      </c>
      <c r="K104" s="28" t="s">
        <v>510</v>
      </c>
      <c r="L104" s="69"/>
      <c r="M104" s="217">
        <v>2007</v>
      </c>
      <c r="N104" s="217">
        <v>1982</v>
      </c>
      <c r="O104" s="178">
        <v>0</v>
      </c>
      <c r="P104" s="24"/>
      <c r="Q104" s="24"/>
      <c r="R104" s="24"/>
      <c r="S104" s="24"/>
      <c r="T104" s="24"/>
      <c r="U104" s="178" t="s">
        <v>957</v>
      </c>
      <c r="V104" s="178" t="s">
        <v>158</v>
      </c>
      <c r="W104" s="8" t="s">
        <v>503</v>
      </c>
      <c r="X104" s="225">
        <v>2555674</v>
      </c>
      <c r="Y104" s="225">
        <v>833700</v>
      </c>
      <c r="Z104" s="225">
        <v>833700</v>
      </c>
      <c r="AA104" s="240">
        <v>833700</v>
      </c>
      <c r="AB104" s="24"/>
      <c r="AC104" s="8" t="s">
        <v>605</v>
      </c>
      <c r="AD104" s="8">
        <v>0</v>
      </c>
      <c r="AE104" s="8">
        <v>0</v>
      </c>
      <c r="AF104" s="8"/>
      <c r="AG104" s="28">
        <v>1</v>
      </c>
      <c r="AH104" s="28">
        <v>1</v>
      </c>
      <c r="AI104" s="28"/>
      <c r="AJ104" s="28"/>
      <c r="AK104" s="28"/>
      <c r="AL104" s="28"/>
      <c r="AM104" s="28">
        <v>1</v>
      </c>
      <c r="AN104" s="28"/>
      <c r="AO104" s="28"/>
      <c r="AP104" s="28"/>
      <c r="AQ104" s="8"/>
      <c r="AR104" s="8"/>
      <c r="AS104" s="8"/>
      <c r="AT104" s="8"/>
      <c r="AU104" s="8"/>
      <c r="AV104" s="8"/>
      <c r="AW104" s="8"/>
      <c r="AX104" s="8"/>
      <c r="AY104" s="8">
        <v>1</v>
      </c>
      <c r="AZ104" s="8"/>
    </row>
    <row r="105" spans="1:52" ht="75" hidden="1" x14ac:dyDescent="0.2">
      <c r="A105" s="8">
        <v>96</v>
      </c>
      <c r="B105" s="28">
        <v>39</v>
      </c>
      <c r="C105" s="335">
        <v>41583</v>
      </c>
      <c r="D105" s="91" t="s">
        <v>794</v>
      </c>
      <c r="E105" s="283" t="s">
        <v>380</v>
      </c>
      <c r="F105" s="24" t="s">
        <v>384</v>
      </c>
      <c r="G105" s="91" t="s">
        <v>853</v>
      </c>
      <c r="H105" s="69" t="s">
        <v>535</v>
      </c>
      <c r="I105" s="91" t="s">
        <v>882</v>
      </c>
      <c r="J105" s="72" t="s">
        <v>505</v>
      </c>
      <c r="K105" s="28" t="s">
        <v>510</v>
      </c>
      <c r="L105" s="69"/>
      <c r="M105" s="219">
        <v>2008</v>
      </c>
      <c r="N105" s="91">
        <v>1969</v>
      </c>
      <c r="O105" s="91">
        <v>0</v>
      </c>
      <c r="P105" s="24"/>
      <c r="Q105" s="24"/>
      <c r="R105" s="24"/>
      <c r="S105" s="24"/>
      <c r="T105" s="24"/>
      <c r="U105" s="91" t="s">
        <v>958</v>
      </c>
      <c r="V105" s="91" t="s">
        <v>1015</v>
      </c>
      <c r="W105" s="8" t="s">
        <v>503</v>
      </c>
      <c r="X105" s="227">
        <v>2703502.29</v>
      </c>
      <c r="Y105" s="227">
        <v>884000</v>
      </c>
      <c r="Z105" s="227">
        <v>884000</v>
      </c>
      <c r="AA105" s="240">
        <v>884000</v>
      </c>
      <c r="AB105" s="24"/>
      <c r="AC105" s="8" t="s">
        <v>605</v>
      </c>
      <c r="AD105" s="8">
        <v>0</v>
      </c>
      <c r="AE105" s="8">
        <v>0</v>
      </c>
      <c r="AF105" s="8"/>
      <c r="AG105" s="28">
        <v>1</v>
      </c>
      <c r="AH105" s="28">
        <v>1</v>
      </c>
      <c r="AI105" s="28"/>
      <c r="AJ105" s="28"/>
      <c r="AK105" s="28"/>
      <c r="AL105" s="28"/>
      <c r="AM105" s="28">
        <v>1</v>
      </c>
      <c r="AN105" s="28">
        <v>1</v>
      </c>
      <c r="AO105" s="28">
        <v>1</v>
      </c>
      <c r="AP105" s="28"/>
      <c r="AQ105" s="8"/>
      <c r="AR105" s="8"/>
      <c r="AS105" s="8"/>
      <c r="AT105" s="8"/>
      <c r="AU105" s="8"/>
      <c r="AV105" s="8"/>
      <c r="AW105" s="8"/>
      <c r="AX105" s="8"/>
      <c r="AY105" s="8">
        <v>1</v>
      </c>
      <c r="AZ105" s="8"/>
    </row>
    <row r="106" spans="1:52" ht="60" hidden="1" x14ac:dyDescent="0.2">
      <c r="A106" s="69">
        <v>97</v>
      </c>
      <c r="B106" s="69">
        <v>43</v>
      </c>
      <c r="C106" s="336">
        <v>41585</v>
      </c>
      <c r="D106" s="178" t="s">
        <v>795</v>
      </c>
      <c r="E106" s="283" t="s">
        <v>380</v>
      </c>
      <c r="F106" s="24" t="s">
        <v>384</v>
      </c>
      <c r="G106" s="178" t="s">
        <v>854</v>
      </c>
      <c r="H106" s="69" t="s">
        <v>535</v>
      </c>
      <c r="I106" s="178" t="s">
        <v>447</v>
      </c>
      <c r="J106" s="72" t="s">
        <v>505</v>
      </c>
      <c r="K106" s="28" t="s">
        <v>510</v>
      </c>
      <c r="L106" s="69"/>
      <c r="M106" s="217">
        <v>2011</v>
      </c>
      <c r="N106" s="217">
        <v>1985</v>
      </c>
      <c r="O106" s="222">
        <v>0</v>
      </c>
      <c r="P106" s="24"/>
      <c r="Q106" s="24"/>
      <c r="R106" s="24"/>
      <c r="S106" s="24"/>
      <c r="T106" s="24"/>
      <c r="U106" s="178" t="s">
        <v>959</v>
      </c>
      <c r="V106" s="178" t="s">
        <v>1016</v>
      </c>
      <c r="W106" s="8" t="s">
        <v>503</v>
      </c>
      <c r="X106" s="225">
        <v>2787114.77</v>
      </c>
      <c r="Y106" s="225">
        <v>952000</v>
      </c>
      <c r="Z106" s="225">
        <v>952000</v>
      </c>
      <c r="AA106" s="240">
        <v>952000</v>
      </c>
      <c r="AB106" s="24"/>
      <c r="AC106" s="8" t="s">
        <v>605</v>
      </c>
      <c r="AD106" s="8">
        <v>0</v>
      </c>
      <c r="AE106" s="8">
        <v>0</v>
      </c>
      <c r="AF106" s="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8"/>
      <c r="AR106" s="8"/>
      <c r="AS106" s="8"/>
      <c r="AT106" s="8"/>
      <c r="AU106" s="8"/>
      <c r="AV106" s="8"/>
      <c r="AW106" s="8"/>
      <c r="AX106" s="8"/>
      <c r="AY106" s="8"/>
      <c r="AZ106" s="8"/>
    </row>
    <row r="107" spans="1:52" ht="75" x14ac:dyDescent="0.2">
      <c r="A107" s="24">
        <v>98</v>
      </c>
      <c r="B107" s="69">
        <v>43</v>
      </c>
      <c r="C107" s="336">
        <v>41585</v>
      </c>
      <c r="D107" s="214" t="s">
        <v>796</v>
      </c>
      <c r="E107" s="283" t="s">
        <v>380</v>
      </c>
      <c r="F107" s="24" t="s">
        <v>384</v>
      </c>
      <c r="G107" s="178" t="s">
        <v>855</v>
      </c>
      <c r="H107" s="69" t="s">
        <v>535</v>
      </c>
      <c r="I107" s="178" t="s">
        <v>886</v>
      </c>
      <c r="J107" s="72" t="s">
        <v>505</v>
      </c>
      <c r="K107" s="28" t="s">
        <v>510</v>
      </c>
      <c r="L107" s="69"/>
      <c r="M107" s="218">
        <v>2011</v>
      </c>
      <c r="N107" s="218">
        <v>1976</v>
      </c>
      <c r="O107" s="234">
        <v>0</v>
      </c>
      <c r="P107" s="24"/>
      <c r="Q107" s="24"/>
      <c r="R107" s="24"/>
      <c r="S107" s="24"/>
      <c r="T107" s="24"/>
      <c r="U107" s="214" t="s">
        <v>960</v>
      </c>
      <c r="V107" s="214" t="s">
        <v>989</v>
      </c>
      <c r="W107" s="8" t="s">
        <v>502</v>
      </c>
      <c r="X107" s="226">
        <v>3280329</v>
      </c>
      <c r="Y107" s="226">
        <v>1312163</v>
      </c>
      <c r="Z107" s="226">
        <v>1312163</v>
      </c>
      <c r="AA107" s="239">
        <v>1312131</v>
      </c>
      <c r="AB107" s="24"/>
      <c r="AC107" s="8" t="s">
        <v>605</v>
      </c>
      <c r="AD107" s="8">
        <v>0</v>
      </c>
      <c r="AE107" s="8">
        <v>0</v>
      </c>
      <c r="AF107" s="8"/>
      <c r="AG107" s="28">
        <v>1</v>
      </c>
      <c r="AH107" s="28">
        <v>1</v>
      </c>
      <c r="AI107" s="28"/>
      <c r="AJ107" s="28"/>
      <c r="AK107" s="28"/>
      <c r="AL107" s="28"/>
      <c r="AM107" s="28"/>
      <c r="AN107" s="28"/>
      <c r="AO107" s="28"/>
      <c r="AP107" s="28"/>
      <c r="AQ107" s="8"/>
      <c r="AR107" s="8"/>
      <c r="AS107" s="8"/>
      <c r="AT107" s="8"/>
      <c r="AU107" s="8"/>
      <c r="AV107" s="8"/>
      <c r="AW107" s="8"/>
      <c r="AX107" s="8"/>
      <c r="AY107" s="8">
        <v>2</v>
      </c>
      <c r="AZ107" s="8"/>
    </row>
    <row r="108" spans="1:52" ht="60" hidden="1" x14ac:dyDescent="0.2">
      <c r="A108" s="69">
        <v>99</v>
      </c>
      <c r="B108" s="69">
        <v>43</v>
      </c>
      <c r="C108" s="336">
        <v>41585</v>
      </c>
      <c r="D108" s="178" t="s">
        <v>797</v>
      </c>
      <c r="E108" s="283" t="s">
        <v>380</v>
      </c>
      <c r="F108" s="24" t="s">
        <v>384</v>
      </c>
      <c r="G108" s="178" t="s">
        <v>856</v>
      </c>
      <c r="H108" s="69" t="s">
        <v>535</v>
      </c>
      <c r="I108" s="178" t="s">
        <v>448</v>
      </c>
      <c r="J108" s="72" t="s">
        <v>505</v>
      </c>
      <c r="K108" s="28" t="s">
        <v>510</v>
      </c>
      <c r="L108" s="69"/>
      <c r="M108" s="217">
        <v>2005</v>
      </c>
      <c r="N108" s="217">
        <v>1969</v>
      </c>
      <c r="O108" s="178">
        <v>0</v>
      </c>
      <c r="P108" s="24"/>
      <c r="Q108" s="24"/>
      <c r="R108" s="24"/>
      <c r="S108" s="24"/>
      <c r="T108" s="24"/>
      <c r="U108" s="91" t="s">
        <v>961</v>
      </c>
      <c r="V108" s="178" t="s">
        <v>158</v>
      </c>
      <c r="W108" s="8" t="s">
        <v>503</v>
      </c>
      <c r="X108" s="225">
        <v>2899569.52</v>
      </c>
      <c r="Y108" s="225">
        <v>930000</v>
      </c>
      <c r="Z108" s="225">
        <v>930000</v>
      </c>
      <c r="AA108" s="240">
        <v>930000</v>
      </c>
      <c r="AB108" s="24"/>
      <c r="AC108" s="8" t="s">
        <v>605</v>
      </c>
      <c r="AD108" s="8">
        <v>0</v>
      </c>
      <c r="AE108" s="8">
        <v>0</v>
      </c>
      <c r="AF108" s="8"/>
      <c r="AG108" s="28">
        <v>1</v>
      </c>
      <c r="AH108" s="28">
        <v>1</v>
      </c>
      <c r="AI108" s="28"/>
      <c r="AJ108" s="28"/>
      <c r="AK108" s="28"/>
      <c r="AL108" s="28"/>
      <c r="AM108" s="28">
        <v>1</v>
      </c>
      <c r="AN108" s="28"/>
      <c r="AO108" s="28"/>
      <c r="AP108" s="28"/>
      <c r="AQ108" s="8"/>
      <c r="AR108" s="8"/>
      <c r="AS108" s="8"/>
      <c r="AT108" s="8"/>
      <c r="AU108" s="8"/>
      <c r="AV108" s="8"/>
      <c r="AW108" s="8"/>
      <c r="AX108" s="8"/>
      <c r="AY108" s="8"/>
      <c r="AZ108" s="8"/>
    </row>
    <row r="109" spans="1:52" ht="60" hidden="1" x14ac:dyDescent="0.2">
      <c r="A109" s="8">
        <v>100</v>
      </c>
      <c r="B109" s="69">
        <v>43</v>
      </c>
      <c r="C109" s="336">
        <v>41585</v>
      </c>
      <c r="D109" s="214" t="s">
        <v>798</v>
      </c>
      <c r="E109" s="283" t="s">
        <v>380</v>
      </c>
      <c r="F109" s="24" t="s">
        <v>384</v>
      </c>
      <c r="G109" s="178" t="s">
        <v>147</v>
      </c>
      <c r="H109" s="69" t="s">
        <v>535</v>
      </c>
      <c r="I109" s="178" t="s">
        <v>448</v>
      </c>
      <c r="J109" s="72" t="s">
        <v>505</v>
      </c>
      <c r="K109" s="28" t="s">
        <v>510</v>
      </c>
      <c r="L109" s="69"/>
      <c r="M109" s="218">
        <v>2008</v>
      </c>
      <c r="N109" s="218">
        <v>1974</v>
      </c>
      <c r="O109" s="214">
        <v>0</v>
      </c>
      <c r="P109" s="24"/>
      <c r="Q109" s="24"/>
      <c r="R109" s="24"/>
      <c r="S109" s="24"/>
      <c r="T109" s="24"/>
      <c r="U109" s="223" t="s">
        <v>962</v>
      </c>
      <c r="V109" s="214" t="s">
        <v>1017</v>
      </c>
      <c r="W109" s="8" t="s">
        <v>503</v>
      </c>
      <c r="X109" s="228" t="s">
        <v>1023</v>
      </c>
      <c r="Y109" s="226">
        <v>663000</v>
      </c>
      <c r="Z109" s="228">
        <v>663000</v>
      </c>
      <c r="AA109" s="239">
        <v>663000</v>
      </c>
      <c r="AB109" s="24"/>
      <c r="AC109" s="8" t="s">
        <v>605</v>
      </c>
      <c r="AD109" s="8">
        <v>0</v>
      </c>
      <c r="AE109" s="8">
        <v>0</v>
      </c>
      <c r="AF109" s="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>
        <v>1</v>
      </c>
      <c r="AQ109" s="8">
        <v>1</v>
      </c>
      <c r="AR109" s="8"/>
      <c r="AS109" s="8"/>
      <c r="AT109" s="8"/>
      <c r="AU109" s="8"/>
      <c r="AV109" s="8"/>
      <c r="AW109" s="8"/>
      <c r="AX109" s="8"/>
      <c r="AY109" s="8">
        <v>1</v>
      </c>
      <c r="AZ109" s="8"/>
    </row>
    <row r="110" spans="1:52" ht="75" hidden="1" x14ac:dyDescent="0.2">
      <c r="A110" s="69">
        <v>101</v>
      </c>
      <c r="B110" s="69">
        <v>43</v>
      </c>
      <c r="C110" s="336">
        <v>41585</v>
      </c>
      <c r="D110" s="178" t="s">
        <v>799</v>
      </c>
      <c r="E110" s="283" t="s">
        <v>380</v>
      </c>
      <c r="F110" s="24" t="s">
        <v>384</v>
      </c>
      <c r="G110" s="232" t="s">
        <v>857</v>
      </c>
      <c r="H110" s="69" t="s">
        <v>535</v>
      </c>
      <c r="I110" s="91" t="s">
        <v>887</v>
      </c>
      <c r="J110" s="72" t="s">
        <v>505</v>
      </c>
      <c r="K110" s="28" t="s">
        <v>510</v>
      </c>
      <c r="L110" s="69"/>
      <c r="M110" s="91">
        <v>2004</v>
      </c>
      <c r="N110" s="220">
        <v>1966</v>
      </c>
      <c r="O110" s="91">
        <v>0</v>
      </c>
      <c r="P110" s="24"/>
      <c r="Q110" s="24"/>
      <c r="R110" s="24"/>
      <c r="S110" s="24"/>
      <c r="T110" s="24"/>
      <c r="U110" s="91" t="s">
        <v>963</v>
      </c>
      <c r="V110" s="178" t="s">
        <v>1018</v>
      </c>
      <c r="W110" s="8" t="s">
        <v>503</v>
      </c>
      <c r="X110" s="225">
        <v>3018883.13</v>
      </c>
      <c r="Y110" s="225">
        <v>933450</v>
      </c>
      <c r="Z110" s="225">
        <v>933450</v>
      </c>
      <c r="AA110" s="240">
        <v>933450</v>
      </c>
      <c r="AB110" s="24"/>
      <c r="AC110" s="8" t="s">
        <v>605</v>
      </c>
      <c r="AD110" s="8">
        <v>1</v>
      </c>
      <c r="AE110" s="8">
        <v>1</v>
      </c>
      <c r="AF110" s="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>
        <v>1</v>
      </c>
      <c r="AQ110" s="8">
        <v>1</v>
      </c>
      <c r="AR110" s="8"/>
      <c r="AS110" s="8"/>
      <c r="AT110" s="8"/>
      <c r="AU110" s="8"/>
      <c r="AV110" s="8"/>
      <c r="AW110" s="8"/>
      <c r="AX110" s="8"/>
      <c r="AY110" s="8"/>
      <c r="AZ110" s="8"/>
    </row>
    <row r="111" spans="1:52" ht="60" hidden="1" x14ac:dyDescent="0.2">
      <c r="A111" s="24">
        <v>102</v>
      </c>
      <c r="B111" s="69">
        <v>43</v>
      </c>
      <c r="C111" s="336">
        <v>41585</v>
      </c>
      <c r="D111" s="178" t="s">
        <v>800</v>
      </c>
      <c r="E111" s="283" t="s">
        <v>380</v>
      </c>
      <c r="F111" s="24" t="s">
        <v>384</v>
      </c>
      <c r="G111" s="232" t="s">
        <v>826</v>
      </c>
      <c r="H111" s="69" t="s">
        <v>535</v>
      </c>
      <c r="I111" s="91" t="s">
        <v>448</v>
      </c>
      <c r="J111" s="72" t="s">
        <v>505</v>
      </c>
      <c r="K111" s="28" t="s">
        <v>510</v>
      </c>
      <c r="L111" s="69"/>
      <c r="M111" s="91">
        <v>2008</v>
      </c>
      <c r="N111" s="220">
        <v>1968</v>
      </c>
      <c r="O111" s="91">
        <v>0</v>
      </c>
      <c r="P111" s="24"/>
      <c r="Q111" s="24"/>
      <c r="R111" s="24"/>
      <c r="S111" s="24"/>
      <c r="T111" s="24"/>
      <c r="U111" s="91" t="s">
        <v>964</v>
      </c>
      <c r="V111" s="178" t="s">
        <v>1019</v>
      </c>
      <c r="W111" s="8" t="s">
        <v>503</v>
      </c>
      <c r="X111" s="225">
        <v>3046141.19</v>
      </c>
      <c r="Y111" s="225">
        <v>725953.98</v>
      </c>
      <c r="Z111" s="225">
        <v>725953.98</v>
      </c>
      <c r="AA111" s="240">
        <v>224928</v>
      </c>
      <c r="AB111" s="24"/>
      <c r="AC111" s="8" t="s">
        <v>605</v>
      </c>
      <c r="AD111" s="8">
        <v>0</v>
      </c>
      <c r="AE111" s="8">
        <v>0</v>
      </c>
      <c r="AF111" s="8"/>
      <c r="AG111" s="28">
        <v>1</v>
      </c>
      <c r="AH111" s="28">
        <v>1</v>
      </c>
      <c r="AI111" s="28"/>
      <c r="AJ111" s="28"/>
      <c r="AK111" s="28"/>
      <c r="AL111" s="28"/>
      <c r="AM111" s="28"/>
      <c r="AN111" s="28">
        <v>1</v>
      </c>
      <c r="AO111" s="28"/>
      <c r="AP111" s="28"/>
      <c r="AQ111" s="8"/>
      <c r="AR111" s="8"/>
      <c r="AS111" s="8"/>
      <c r="AT111" s="8"/>
      <c r="AU111" s="8"/>
      <c r="AV111" s="8"/>
      <c r="AW111" s="8"/>
      <c r="AX111" s="8"/>
      <c r="AY111" s="8">
        <v>2</v>
      </c>
      <c r="AZ111" s="8"/>
    </row>
    <row r="112" spans="1:52" ht="60" hidden="1" x14ac:dyDescent="0.2">
      <c r="A112" s="69">
        <v>103</v>
      </c>
      <c r="B112" s="69">
        <v>43</v>
      </c>
      <c r="C112" s="336">
        <v>41585</v>
      </c>
      <c r="D112" s="178" t="s">
        <v>801</v>
      </c>
      <c r="E112" s="283" t="s">
        <v>380</v>
      </c>
      <c r="F112" s="24" t="s">
        <v>384</v>
      </c>
      <c r="G112" s="178" t="s">
        <v>858</v>
      </c>
      <c r="H112" s="69"/>
      <c r="I112" s="178" t="s">
        <v>888</v>
      </c>
      <c r="J112" s="72" t="s">
        <v>505</v>
      </c>
      <c r="K112" s="248" t="s">
        <v>490</v>
      </c>
      <c r="L112" s="69"/>
      <c r="M112" s="235">
        <v>2008</v>
      </c>
      <c r="N112" s="217">
        <v>1962</v>
      </c>
      <c r="O112" s="91">
        <v>0</v>
      </c>
      <c r="P112" s="24"/>
      <c r="Q112" s="24"/>
      <c r="R112" s="24"/>
      <c r="S112" s="24"/>
      <c r="T112" s="24"/>
      <c r="U112" s="178" t="s">
        <v>965</v>
      </c>
      <c r="V112" s="178" t="s">
        <v>1014</v>
      </c>
      <c r="W112" s="8" t="s">
        <v>501</v>
      </c>
      <c r="X112" s="225">
        <v>713277</v>
      </c>
      <c r="Y112" s="225">
        <v>200000</v>
      </c>
      <c r="Z112" s="225">
        <v>200000</v>
      </c>
      <c r="AA112" s="240">
        <v>200000</v>
      </c>
      <c r="AB112" s="24"/>
      <c r="AC112" s="8" t="s">
        <v>605</v>
      </c>
      <c r="AD112" s="8">
        <v>1</v>
      </c>
      <c r="AE112" s="8">
        <v>0</v>
      </c>
      <c r="AF112" s="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>
        <v>1</v>
      </c>
      <c r="AQ112" s="8">
        <v>1</v>
      </c>
      <c r="AR112" s="8"/>
      <c r="AS112" s="8"/>
      <c r="AT112" s="8"/>
      <c r="AU112" s="8"/>
      <c r="AV112" s="8">
        <v>1</v>
      </c>
      <c r="AW112" s="8"/>
      <c r="AX112" s="8"/>
      <c r="AY112" s="8">
        <v>3</v>
      </c>
      <c r="AZ112" s="8"/>
    </row>
    <row r="113" spans="1:52" ht="110.25" customHeight="1" x14ac:dyDescent="0.2">
      <c r="A113" s="8">
        <v>104</v>
      </c>
      <c r="B113" s="69">
        <v>43</v>
      </c>
      <c r="C113" s="336">
        <v>41585</v>
      </c>
      <c r="D113" s="178" t="s">
        <v>802</v>
      </c>
      <c r="E113" s="283" t="s">
        <v>379</v>
      </c>
      <c r="F113" s="24" t="s">
        <v>385</v>
      </c>
      <c r="G113" s="178" t="s">
        <v>696</v>
      </c>
      <c r="H113" s="69"/>
      <c r="I113" s="178" t="s">
        <v>889</v>
      </c>
      <c r="J113" s="72" t="s">
        <v>505</v>
      </c>
      <c r="K113" s="1" t="s">
        <v>493</v>
      </c>
      <c r="L113" s="71" t="s">
        <v>498</v>
      </c>
      <c r="M113" s="217">
        <v>2007</v>
      </c>
      <c r="N113" s="217">
        <v>1960</v>
      </c>
      <c r="O113" s="178">
        <v>36</v>
      </c>
      <c r="P113" s="24"/>
      <c r="Q113" s="24"/>
      <c r="R113" s="24"/>
      <c r="S113" s="24"/>
      <c r="T113" s="24"/>
      <c r="U113" s="91" t="s">
        <v>966</v>
      </c>
      <c r="V113" s="178" t="s">
        <v>1020</v>
      </c>
      <c r="W113" s="8" t="s">
        <v>502</v>
      </c>
      <c r="X113" s="225">
        <v>2946601.55</v>
      </c>
      <c r="Y113" s="225">
        <v>1300000</v>
      </c>
      <c r="Z113" s="225">
        <v>1300000</v>
      </c>
      <c r="AA113" s="240">
        <v>1178641</v>
      </c>
      <c r="AB113" s="24"/>
      <c r="AC113" s="8" t="s">
        <v>605</v>
      </c>
      <c r="AD113" s="8">
        <v>37</v>
      </c>
      <c r="AE113" s="8">
        <v>2</v>
      </c>
      <c r="AF113" s="8"/>
      <c r="AG113" s="28">
        <v>1</v>
      </c>
      <c r="AH113" s="28">
        <v>1</v>
      </c>
      <c r="AI113" s="28"/>
      <c r="AJ113" s="28"/>
      <c r="AK113" s="28"/>
      <c r="AL113" s="28"/>
      <c r="AM113" s="28"/>
      <c r="AN113" s="28">
        <v>1</v>
      </c>
      <c r="AO113" s="28"/>
      <c r="AP113" s="28">
        <v>37</v>
      </c>
      <c r="AQ113" s="8">
        <v>20</v>
      </c>
      <c r="AR113" s="8">
        <v>17</v>
      </c>
      <c r="AS113" s="8">
        <v>3</v>
      </c>
      <c r="AT113" s="8"/>
      <c r="AU113" s="8"/>
      <c r="AV113" s="8">
        <v>1</v>
      </c>
      <c r="AW113" s="8">
        <v>37</v>
      </c>
      <c r="AX113" s="8"/>
      <c r="AY113" s="8">
        <v>2</v>
      </c>
      <c r="AZ113" s="8"/>
    </row>
    <row r="114" spans="1:52" ht="60" x14ac:dyDescent="0.2">
      <c r="A114" s="69">
        <v>105</v>
      </c>
      <c r="B114" s="69">
        <v>43</v>
      </c>
      <c r="C114" s="336">
        <v>41585</v>
      </c>
      <c r="D114" s="91" t="s">
        <v>803</v>
      </c>
      <c r="E114" s="283" t="s">
        <v>379</v>
      </c>
      <c r="F114" s="24" t="s">
        <v>384</v>
      </c>
      <c r="G114" s="91" t="s">
        <v>696</v>
      </c>
      <c r="H114" s="69"/>
      <c r="I114" s="91" t="s">
        <v>890</v>
      </c>
      <c r="J114" s="72" t="s">
        <v>505</v>
      </c>
      <c r="K114" s="28" t="s">
        <v>508</v>
      </c>
      <c r="L114" s="69"/>
      <c r="M114" s="219">
        <v>2003</v>
      </c>
      <c r="N114" s="219">
        <v>1970</v>
      </c>
      <c r="O114" s="91">
        <v>6</v>
      </c>
      <c r="P114" s="24"/>
      <c r="Q114" s="24"/>
      <c r="R114" s="24"/>
      <c r="S114" s="24"/>
      <c r="T114" s="24"/>
      <c r="U114" s="91" t="s">
        <v>967</v>
      </c>
      <c r="V114" s="224" t="s">
        <v>1021</v>
      </c>
      <c r="W114" s="8" t="s">
        <v>503</v>
      </c>
      <c r="X114" s="227">
        <v>17836128.010000002</v>
      </c>
      <c r="Y114" s="227">
        <v>3976489.66</v>
      </c>
      <c r="Z114" s="227">
        <v>3976489.66</v>
      </c>
      <c r="AA114" s="240">
        <v>3000000</v>
      </c>
      <c r="AB114" s="24"/>
      <c r="AC114" s="8" t="s">
        <v>605</v>
      </c>
      <c r="AD114" s="8">
        <v>6</v>
      </c>
      <c r="AE114" s="8">
        <v>1</v>
      </c>
      <c r="AF114" s="8"/>
      <c r="AG114" s="28">
        <v>1</v>
      </c>
      <c r="AH114" s="28">
        <v>1</v>
      </c>
      <c r="AI114" s="28"/>
      <c r="AJ114" s="28"/>
      <c r="AK114" s="28"/>
      <c r="AL114" s="28"/>
      <c r="AM114" s="28">
        <v>1</v>
      </c>
      <c r="AN114" s="28"/>
      <c r="AO114" s="28">
        <v>1</v>
      </c>
      <c r="AP114" s="28">
        <v>7</v>
      </c>
      <c r="AQ114" s="8">
        <v>5</v>
      </c>
      <c r="AR114" s="8">
        <v>2</v>
      </c>
      <c r="AS114" s="8"/>
      <c r="AT114" s="8"/>
      <c r="AU114" s="8"/>
      <c r="AV114" s="8">
        <v>3</v>
      </c>
      <c r="AW114" s="8"/>
      <c r="AX114" s="8">
        <v>5</v>
      </c>
      <c r="AY114" s="8">
        <v>30</v>
      </c>
      <c r="AZ114" s="8"/>
    </row>
    <row r="115" spans="1:52" ht="110.25" x14ac:dyDescent="0.2">
      <c r="A115" s="24">
        <v>106</v>
      </c>
      <c r="B115" s="69">
        <v>43</v>
      </c>
      <c r="C115" s="336">
        <v>41585</v>
      </c>
      <c r="D115" s="91" t="s">
        <v>804</v>
      </c>
      <c r="E115" s="283" t="s">
        <v>379</v>
      </c>
      <c r="F115" s="24" t="s">
        <v>384</v>
      </c>
      <c r="G115" s="91" t="s">
        <v>472</v>
      </c>
      <c r="H115" s="69"/>
      <c r="I115" s="91" t="s">
        <v>891</v>
      </c>
      <c r="J115" s="72" t="s">
        <v>505</v>
      </c>
      <c r="K115" s="1" t="s">
        <v>493</v>
      </c>
      <c r="L115" s="71" t="s">
        <v>498</v>
      </c>
      <c r="M115" s="219">
        <v>2007</v>
      </c>
      <c r="N115" s="219">
        <v>1955</v>
      </c>
      <c r="O115" s="91">
        <v>18</v>
      </c>
      <c r="P115" s="24"/>
      <c r="Q115" s="24"/>
      <c r="R115" s="24"/>
      <c r="S115" s="24"/>
      <c r="T115" s="24"/>
      <c r="U115" s="91" t="s">
        <v>968</v>
      </c>
      <c r="V115" s="224" t="s">
        <v>1022</v>
      </c>
      <c r="W115" s="8" t="s">
        <v>502</v>
      </c>
      <c r="X115" s="227">
        <v>2011557</v>
      </c>
      <c r="Y115" s="227">
        <v>900000</v>
      </c>
      <c r="Z115" s="227">
        <v>900000</v>
      </c>
      <c r="AA115" s="240">
        <v>804622</v>
      </c>
      <c r="AB115" s="24"/>
      <c r="AC115" s="8" t="s">
        <v>605</v>
      </c>
      <c r="AD115" s="8">
        <v>19</v>
      </c>
      <c r="AE115" s="8">
        <v>3</v>
      </c>
      <c r="AF115" s="8"/>
      <c r="AG115" s="28">
        <v>1</v>
      </c>
      <c r="AH115" s="28">
        <v>1</v>
      </c>
      <c r="AI115" s="28"/>
      <c r="AJ115" s="28"/>
      <c r="AK115" s="28"/>
      <c r="AL115" s="28"/>
      <c r="AM115" s="28"/>
      <c r="AN115" s="28">
        <v>1</v>
      </c>
      <c r="AO115" s="28"/>
      <c r="AP115" s="28">
        <v>22</v>
      </c>
      <c r="AQ115" s="8">
        <v>9</v>
      </c>
      <c r="AR115" s="8">
        <v>13</v>
      </c>
      <c r="AS115" s="8">
        <v>4</v>
      </c>
      <c r="AT115" s="8"/>
      <c r="AU115" s="8"/>
      <c r="AV115" s="8">
        <v>1</v>
      </c>
      <c r="AW115" s="8">
        <v>22</v>
      </c>
      <c r="AX115" s="8"/>
      <c r="AY115" s="8">
        <v>2</v>
      </c>
      <c r="AZ115" s="8"/>
    </row>
    <row r="116" spans="1:52" ht="33" hidden="1" customHeight="1" x14ac:dyDescent="0.2">
      <c r="A116" s="24"/>
      <c r="B116" s="69"/>
      <c r="C116" s="329"/>
      <c r="D116" s="24"/>
      <c r="E116" s="283"/>
      <c r="F116" s="24"/>
      <c r="G116" s="69"/>
      <c r="H116" s="69"/>
      <c r="I116" s="69"/>
      <c r="J116" s="69"/>
      <c r="K116" s="69"/>
      <c r="L116" s="69"/>
      <c r="M116" s="68"/>
      <c r="N116" s="68"/>
      <c r="O116" s="24"/>
      <c r="P116" s="24"/>
      <c r="Q116" s="24"/>
      <c r="R116" s="24"/>
      <c r="S116" s="24"/>
      <c r="T116" s="24"/>
      <c r="U116" s="24"/>
      <c r="V116" s="24"/>
      <c r="W116" s="24"/>
      <c r="X116" s="375">
        <f>SUM(X6:X115)</f>
        <v>229870899.28999999</v>
      </c>
      <c r="Y116" s="375">
        <f>SUM(Y6:Y115)</f>
        <v>63029923.629999995</v>
      </c>
      <c r="Z116" s="375"/>
      <c r="AA116" s="244">
        <f>SUM(AA6:AA115)</f>
        <v>59250000.399999999</v>
      </c>
      <c r="AB116" s="24"/>
      <c r="AC116" s="24"/>
      <c r="AD116" s="280">
        <f>SUM(AD6:AD115)</f>
        <v>468</v>
      </c>
      <c r="AE116" s="280">
        <f t="shared" ref="AE116:AZ116" si="0">SUM(AE6:AE115)</f>
        <v>138</v>
      </c>
      <c r="AF116" s="280">
        <f t="shared" si="0"/>
        <v>0</v>
      </c>
      <c r="AG116" s="280">
        <f t="shared" si="0"/>
        <v>113</v>
      </c>
      <c r="AH116" s="280">
        <f t="shared" si="0"/>
        <v>93</v>
      </c>
      <c r="AI116" s="280">
        <f t="shared" si="0"/>
        <v>19</v>
      </c>
      <c r="AJ116" s="280">
        <f t="shared" si="0"/>
        <v>5</v>
      </c>
      <c r="AK116" s="280">
        <f t="shared" si="0"/>
        <v>5</v>
      </c>
      <c r="AL116" s="280">
        <f t="shared" si="0"/>
        <v>1</v>
      </c>
      <c r="AM116" s="280">
        <f t="shared" si="0"/>
        <v>26</v>
      </c>
      <c r="AN116" s="280">
        <f t="shared" si="0"/>
        <v>29</v>
      </c>
      <c r="AO116" s="280">
        <f t="shared" si="0"/>
        <v>12</v>
      </c>
      <c r="AP116" s="280">
        <f t="shared" si="0"/>
        <v>548</v>
      </c>
      <c r="AQ116" s="280">
        <f t="shared" si="0"/>
        <v>354</v>
      </c>
      <c r="AR116" s="280">
        <f t="shared" si="0"/>
        <v>160</v>
      </c>
      <c r="AS116" s="280">
        <f t="shared" si="0"/>
        <v>27</v>
      </c>
      <c r="AT116" s="280">
        <f t="shared" si="0"/>
        <v>6</v>
      </c>
      <c r="AU116" s="280">
        <f t="shared" si="0"/>
        <v>4</v>
      </c>
      <c r="AV116" s="280">
        <f t="shared" si="0"/>
        <v>113</v>
      </c>
      <c r="AW116" s="280">
        <f t="shared" si="0"/>
        <v>110</v>
      </c>
      <c r="AX116" s="280">
        <f t="shared" si="0"/>
        <v>29</v>
      </c>
      <c r="AY116" s="280">
        <f t="shared" si="0"/>
        <v>235</v>
      </c>
      <c r="AZ116" s="280">
        <f t="shared" si="0"/>
        <v>13</v>
      </c>
    </row>
    <row r="117" spans="1:52" hidden="1" x14ac:dyDescent="0.2">
      <c r="A117" s="24"/>
      <c r="B117" s="69"/>
      <c r="C117" s="329"/>
      <c r="D117" s="24"/>
      <c r="E117" s="283"/>
      <c r="F117" s="24"/>
      <c r="G117" s="69"/>
      <c r="H117" s="69"/>
      <c r="I117" s="69"/>
      <c r="J117" s="69"/>
      <c r="K117" s="69"/>
      <c r="L117" s="69"/>
      <c r="M117" s="68"/>
      <c r="N117" s="68"/>
      <c r="O117" s="24"/>
      <c r="P117" s="24"/>
      <c r="Q117" s="24"/>
      <c r="R117" s="24"/>
      <c r="S117" s="24"/>
      <c r="T117" s="24"/>
      <c r="U117" s="24"/>
      <c r="V117" s="24"/>
      <c r="W117" s="24"/>
      <c r="X117" s="74"/>
      <c r="Y117" s="74"/>
      <c r="Z117" s="74"/>
      <c r="AA117" s="244">
        <f>AA116/Y116*100</f>
        <v>94.002970315831249</v>
      </c>
      <c r="AB117" s="24"/>
      <c r="AC117" s="24"/>
      <c r="AD117" s="24"/>
      <c r="AE117" s="24"/>
      <c r="AF117" s="24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1:52" hidden="1" x14ac:dyDescent="0.2">
      <c r="A118" s="24"/>
      <c r="B118" s="69"/>
      <c r="C118" s="329"/>
      <c r="D118" s="24"/>
      <c r="E118" s="283"/>
      <c r="F118" s="24"/>
      <c r="G118" s="69"/>
      <c r="H118" s="69"/>
      <c r="I118" s="69"/>
      <c r="J118" s="69"/>
      <c r="K118" s="69"/>
      <c r="L118" s="69"/>
      <c r="M118" s="68"/>
      <c r="N118" s="68"/>
      <c r="O118" s="24"/>
      <c r="P118" s="24"/>
      <c r="Q118" s="24"/>
      <c r="R118" s="24"/>
      <c r="S118" s="24"/>
      <c r="T118" s="24"/>
      <c r="U118" s="24"/>
      <c r="V118" s="24"/>
      <c r="W118" s="24"/>
      <c r="X118" s="74"/>
      <c r="Y118" s="74"/>
      <c r="Z118" s="74"/>
      <c r="AA118" s="244">
        <f>AA116/X116*100</f>
        <v>25.775337627774935</v>
      </c>
      <c r="AB118" s="24"/>
      <c r="AC118" s="24"/>
      <c r="AD118" s="24"/>
      <c r="AE118" s="24"/>
      <c r="AF118" s="24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</sheetData>
  <autoFilter ref="A5:AZ118" xr:uid="{00000000-0009-0000-0000-000000000000}">
    <filterColumn colId="6">
      <filters>
        <filter val="г. Якутск"/>
        <filter val="г.Якутск"/>
        <filter val="Якутск"/>
        <filter val="Якутск с.Тулагино"/>
        <filter val="Якутск с.Хатассы"/>
        <filter val="Якутск, с. Хатассы"/>
      </filters>
    </filterColumn>
  </autoFilter>
  <mergeCells count="202">
    <mergeCell ref="AX25:AX26"/>
    <mergeCell ref="W3:W4"/>
    <mergeCell ref="AR25:AR26"/>
    <mergeCell ref="AS25:AS26"/>
    <mergeCell ref="AT25:AT26"/>
    <mergeCell ref="AU25:AU26"/>
    <mergeCell ref="AV25:AV26"/>
    <mergeCell ref="AW25:AW26"/>
    <mergeCell ref="AL25:AL26"/>
    <mergeCell ref="AM25:AM26"/>
    <mergeCell ref="AS20:AS21"/>
    <mergeCell ref="AP25:AP26"/>
    <mergeCell ref="AQ25:AQ26"/>
    <mergeCell ref="AN25:AN26"/>
    <mergeCell ref="AE25:AE26"/>
    <mergeCell ref="K2:K4"/>
    <mergeCell ref="L2:L4"/>
    <mergeCell ref="J2:J4"/>
    <mergeCell ref="H2:H4"/>
    <mergeCell ref="AF25:AF26"/>
    <mergeCell ref="AG25:AG26"/>
    <mergeCell ref="AH25:AH26"/>
    <mergeCell ref="AI25:AI26"/>
    <mergeCell ref="AO25:AO26"/>
    <mergeCell ref="AN20:AN21"/>
    <mergeCell ref="AO20:AO21"/>
    <mergeCell ref="AK25:AK26"/>
    <mergeCell ref="AP20:AP21"/>
    <mergeCell ref="AQ20:AQ21"/>
    <mergeCell ref="AL20:AL21"/>
    <mergeCell ref="AM20:AM21"/>
    <mergeCell ref="AR20:AR21"/>
    <mergeCell ref="AW13:AW14"/>
    <mergeCell ref="AT20:AT21"/>
    <mergeCell ref="AU20:AU21"/>
    <mergeCell ref="AX13:AX14"/>
    <mergeCell ref="AE20:AE21"/>
    <mergeCell ref="AF20:AF21"/>
    <mergeCell ref="AG20:AG21"/>
    <mergeCell ref="AH20:AH21"/>
    <mergeCell ref="AI20:AI21"/>
    <mergeCell ref="AN13:AN14"/>
    <mergeCell ref="AO13:AO14"/>
    <mergeCell ref="AP13:AP14"/>
    <mergeCell ref="AQ13:AQ14"/>
    <mergeCell ref="AV20:AV21"/>
    <mergeCell ref="AW20:AW21"/>
    <mergeCell ref="AR13:AR14"/>
    <mergeCell ref="AS13:AS14"/>
    <mergeCell ref="AT13:AT14"/>
    <mergeCell ref="AU13:AU14"/>
    <mergeCell ref="AX20:AX21"/>
    <mergeCell ref="AD13:AD14"/>
    <mergeCell ref="N10:N11"/>
    <mergeCell ref="AX10:AX11"/>
    <mergeCell ref="AE10:AE11"/>
    <mergeCell ref="AG10:AG11"/>
    <mergeCell ref="AH10:AH11"/>
    <mergeCell ref="AI10:AI11"/>
    <mergeCell ref="AM10:AM11"/>
    <mergeCell ref="AP10:AP11"/>
    <mergeCell ref="AQ10:AQ11"/>
    <mergeCell ref="AL10:AL11"/>
    <mergeCell ref="AR10:AR11"/>
    <mergeCell ref="AS10:AS11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0:AN11"/>
    <mergeCell ref="AO10:AO11"/>
    <mergeCell ref="AV13:AV14"/>
    <mergeCell ref="AD25:AD26"/>
    <mergeCell ref="K10:K11"/>
    <mergeCell ref="AA13:AA14"/>
    <mergeCell ref="Q10:Q11"/>
    <mergeCell ref="Q3:Q4"/>
    <mergeCell ref="O20:O21"/>
    <mergeCell ref="O10:O11"/>
    <mergeCell ref="C2:C4"/>
    <mergeCell ref="N3:N4"/>
    <mergeCell ref="O3:O4"/>
    <mergeCell ref="AA25:AA26"/>
    <mergeCell ref="T25:T26"/>
    <mergeCell ref="O25:O26"/>
    <mergeCell ref="Q25:Q26"/>
    <mergeCell ref="AB25:AB26"/>
    <mergeCell ref="Q13:Q14"/>
    <mergeCell ref="K13:K14"/>
    <mergeCell ref="L13:L14"/>
    <mergeCell ref="M10:M11"/>
    <mergeCell ref="C10:C11"/>
    <mergeCell ref="G10:G11"/>
    <mergeCell ref="N13:N14"/>
    <mergeCell ref="I13:I14"/>
    <mergeCell ref="G13:G14"/>
    <mergeCell ref="A25:A26"/>
    <mergeCell ref="D25:D26"/>
    <mergeCell ref="G25:G26"/>
    <mergeCell ref="I25:I26"/>
    <mergeCell ref="E25:E26"/>
    <mergeCell ref="B25:B26"/>
    <mergeCell ref="H25:H26"/>
    <mergeCell ref="M25:M26"/>
    <mergeCell ref="B2:B4"/>
    <mergeCell ref="A10:A11"/>
    <mergeCell ref="A13:A14"/>
    <mergeCell ref="C13:C14"/>
    <mergeCell ref="B13:B14"/>
    <mergeCell ref="H13:H14"/>
    <mergeCell ref="F10:F11"/>
    <mergeCell ref="B10:B11"/>
    <mergeCell ref="M13:M14"/>
    <mergeCell ref="E13:E14"/>
    <mergeCell ref="L10:L11"/>
    <mergeCell ref="L25:L26"/>
    <mergeCell ref="S20:S21"/>
    <mergeCell ref="R3:R4"/>
    <mergeCell ref="R25:R26"/>
    <mergeCell ref="S25:S26"/>
    <mergeCell ref="N25:N26"/>
    <mergeCell ref="K25:K26"/>
    <mergeCell ref="F25:F26"/>
    <mergeCell ref="C25:C26"/>
    <mergeCell ref="S13:S14"/>
    <mergeCell ref="R13:R14"/>
    <mergeCell ref="O13:O14"/>
    <mergeCell ref="S10:S11"/>
    <mergeCell ref="A1:AB1"/>
    <mergeCell ref="A2:A4"/>
    <mergeCell ref="D2:D4"/>
    <mergeCell ref="G2:G4"/>
    <mergeCell ref="I2:I4"/>
    <mergeCell ref="M2:Z2"/>
    <mergeCell ref="F2:F4"/>
    <mergeCell ref="G20:G21"/>
    <mergeCell ref="S3:S4"/>
    <mergeCell ref="F13:F14"/>
    <mergeCell ref="V3:V4"/>
    <mergeCell ref="B20:B21"/>
    <mergeCell ref="A20:A21"/>
    <mergeCell ref="I10:I11"/>
    <mergeCell ref="H10:H11"/>
    <mergeCell ref="D10:D11"/>
    <mergeCell ref="E2:E4"/>
    <mergeCell ref="E10:E11"/>
    <mergeCell ref="D13:D14"/>
    <mergeCell ref="AB13:AB14"/>
    <mergeCell ref="T10:T11"/>
    <mergeCell ref="AB10:AB11"/>
    <mergeCell ref="AK10:AK11"/>
    <mergeCell ref="AG2:AO3"/>
    <mergeCell ref="AB2:AB4"/>
    <mergeCell ref="H20:H21"/>
    <mergeCell ref="D20:D21"/>
    <mergeCell ref="C20:C21"/>
    <mergeCell ref="F20:F21"/>
    <mergeCell ref="K20:K21"/>
    <mergeCell ref="L20:L21"/>
    <mergeCell ref="E20:E21"/>
    <mergeCell ref="I20:I21"/>
    <mergeCell ref="M20:M21"/>
    <mergeCell ref="M3:M4"/>
    <mergeCell ref="R20:R21"/>
    <mergeCell ref="N20:N21"/>
    <mergeCell ref="P3:P4"/>
    <mergeCell ref="R10:R11"/>
    <mergeCell ref="Q20:Q21"/>
    <mergeCell ref="AD10:AD11"/>
    <mergeCell ref="AJ20:AJ21"/>
    <mergeCell ref="AK20:AK21"/>
    <mergeCell ref="AD20:AD21"/>
    <mergeCell ref="AF10:AF11"/>
    <mergeCell ref="AE13:AE14"/>
    <mergeCell ref="AJ25:AJ26"/>
    <mergeCell ref="AZ2:AZ4"/>
    <mergeCell ref="AW10:AW11"/>
    <mergeCell ref="AD2:AD4"/>
    <mergeCell ref="Z3:Z4"/>
    <mergeCell ref="Y3:Y4"/>
    <mergeCell ref="T13:T14"/>
    <mergeCell ref="T20:T21"/>
    <mergeCell ref="AU10:AU11"/>
    <mergeCell ref="AV10:AV11"/>
    <mergeCell ref="AE2:AE4"/>
    <mergeCell ref="AC2:AC4"/>
    <mergeCell ref="X3:X4"/>
    <mergeCell ref="AJ10:AJ11"/>
    <mergeCell ref="AP2:AX3"/>
    <mergeCell ref="AY2:AY4"/>
    <mergeCell ref="AA10:AA11"/>
    <mergeCell ref="AA2:AA4"/>
    <mergeCell ref="AF2:AF4"/>
    <mergeCell ref="AT10:AT11"/>
    <mergeCell ref="AB20:AB21"/>
    <mergeCell ref="T3:T4"/>
    <mergeCell ref="U3:U4"/>
    <mergeCell ref="AA20:AA2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10"/>
  <sheetViews>
    <sheetView topLeftCell="A16" zoomScale="77" zoomScaleNormal="77" workbookViewId="0">
      <selection activeCell="J6" sqref="J6"/>
    </sheetView>
  </sheetViews>
  <sheetFormatPr defaultRowHeight="12.75" x14ac:dyDescent="0.2"/>
  <cols>
    <col min="1" max="1" width="3.7109375" customWidth="1"/>
    <col min="3" max="3" width="12.28515625" customWidth="1"/>
    <col min="4" max="4" width="17.5703125" customWidth="1"/>
    <col min="7" max="7" width="17" customWidth="1"/>
    <col min="8" max="8" width="14.140625" customWidth="1"/>
    <col min="9" max="9" width="17.7109375" customWidth="1"/>
    <col min="10" max="12" width="11.85546875" customWidth="1"/>
    <col min="15" max="15" width="15.85546875" customWidth="1"/>
    <col min="16" max="16" width="15.140625" customWidth="1"/>
  </cols>
  <sheetData>
    <row r="1" spans="1:39" s="242" customFormat="1" ht="15.75" customHeight="1" x14ac:dyDescent="0.2">
      <c r="A1" s="488" t="s">
        <v>391</v>
      </c>
      <c r="B1" s="486" t="s">
        <v>6</v>
      </c>
      <c r="C1" s="486" t="s">
        <v>7</v>
      </c>
      <c r="D1" s="486" t="s">
        <v>8</v>
      </c>
      <c r="E1" s="486" t="s">
        <v>9</v>
      </c>
      <c r="F1" s="486" t="s">
        <v>535</v>
      </c>
      <c r="G1" s="486" t="s">
        <v>381</v>
      </c>
      <c r="H1" s="486" t="s">
        <v>568</v>
      </c>
      <c r="I1" s="486" t="s">
        <v>489</v>
      </c>
      <c r="J1" s="486" t="s">
        <v>491</v>
      </c>
      <c r="K1" s="445" t="s">
        <v>392</v>
      </c>
      <c r="L1" s="442" t="s">
        <v>393</v>
      </c>
      <c r="M1" s="486" t="s">
        <v>394</v>
      </c>
      <c r="N1" s="486" t="s">
        <v>395</v>
      </c>
      <c r="O1" s="486" t="s">
        <v>265</v>
      </c>
      <c r="P1" s="486" t="s">
        <v>396</v>
      </c>
      <c r="Q1" s="486" t="s">
        <v>619</v>
      </c>
      <c r="R1" s="401" t="s">
        <v>361</v>
      </c>
      <c r="S1" s="490" t="s">
        <v>362</v>
      </c>
      <c r="T1" s="492" t="s">
        <v>363</v>
      </c>
      <c r="U1" s="494" t="s">
        <v>358</v>
      </c>
      <c r="V1" s="495"/>
      <c r="W1" s="495"/>
      <c r="X1" s="495"/>
      <c r="Y1" s="495"/>
      <c r="Z1" s="495"/>
      <c r="AA1" s="495"/>
      <c r="AB1" s="495"/>
      <c r="AC1" s="429"/>
      <c r="AD1" s="419" t="s">
        <v>359</v>
      </c>
      <c r="AE1" s="420"/>
      <c r="AF1" s="420"/>
      <c r="AG1" s="420"/>
      <c r="AH1" s="420"/>
      <c r="AI1" s="420"/>
      <c r="AJ1" s="420"/>
      <c r="AK1" s="420"/>
      <c r="AL1" s="421"/>
    </row>
    <row r="2" spans="1:39" s="242" customFormat="1" ht="78.75" x14ac:dyDescent="0.2">
      <c r="A2" s="489"/>
      <c r="B2" s="487"/>
      <c r="C2" s="487"/>
      <c r="D2" s="487"/>
      <c r="E2" s="487"/>
      <c r="F2" s="487"/>
      <c r="G2" s="487"/>
      <c r="H2" s="487"/>
      <c r="I2" s="487"/>
      <c r="J2" s="487"/>
      <c r="K2" s="445"/>
      <c r="L2" s="442"/>
      <c r="M2" s="487"/>
      <c r="N2" s="487"/>
      <c r="O2" s="487"/>
      <c r="P2" s="487"/>
      <c r="Q2" s="487"/>
      <c r="R2" s="402"/>
      <c r="S2" s="491"/>
      <c r="T2" s="493"/>
      <c r="U2" s="8" t="s">
        <v>364</v>
      </c>
      <c r="V2" s="28" t="s">
        <v>365</v>
      </c>
      <c r="W2" s="8" t="s">
        <v>366</v>
      </c>
      <c r="X2" s="8" t="s">
        <v>367</v>
      </c>
      <c r="Y2" s="8" t="s">
        <v>368</v>
      </c>
      <c r="Z2" s="8" t="s">
        <v>369</v>
      </c>
      <c r="AA2" s="8" t="s">
        <v>370</v>
      </c>
      <c r="AB2" s="8" t="s">
        <v>371</v>
      </c>
      <c r="AC2" s="8" t="s">
        <v>372</v>
      </c>
      <c r="AD2" s="8" t="s">
        <v>373</v>
      </c>
      <c r="AE2" s="8" t="s">
        <v>365</v>
      </c>
      <c r="AF2" s="8" t="s">
        <v>366</v>
      </c>
      <c r="AG2" s="8" t="s">
        <v>374</v>
      </c>
      <c r="AH2" s="8" t="s">
        <v>375</v>
      </c>
      <c r="AI2" s="8" t="s">
        <v>376</v>
      </c>
      <c r="AJ2" s="8" t="s">
        <v>377</v>
      </c>
      <c r="AK2" s="8" t="s">
        <v>371</v>
      </c>
      <c r="AL2" s="8" t="s">
        <v>372</v>
      </c>
    </row>
    <row r="3" spans="1:39" ht="15.75" x14ac:dyDescent="0.2">
      <c r="A3" s="7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6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9" s="243" customFormat="1" ht="105" x14ac:dyDescent="0.2">
      <c r="A4" s="309">
        <v>1</v>
      </c>
      <c r="B4" s="309">
        <v>35</v>
      </c>
      <c r="C4" s="310">
        <v>41572</v>
      </c>
      <c r="D4" s="309" t="s">
        <v>1189</v>
      </c>
      <c r="E4" s="309" t="s">
        <v>696</v>
      </c>
      <c r="F4" s="311"/>
      <c r="G4" s="307" t="s">
        <v>1191</v>
      </c>
      <c r="H4" s="126" t="s">
        <v>505</v>
      </c>
      <c r="I4" s="126" t="s">
        <v>120</v>
      </c>
      <c r="J4" s="311"/>
      <c r="K4" s="291" t="s">
        <v>1124</v>
      </c>
      <c r="L4" s="291">
        <v>2012</v>
      </c>
      <c r="M4" s="91" t="s">
        <v>384</v>
      </c>
      <c r="N4" s="351">
        <v>1977</v>
      </c>
      <c r="O4" s="357">
        <v>298505.38</v>
      </c>
      <c r="P4" s="357">
        <v>130479</v>
      </c>
      <c r="Q4" s="332" t="s">
        <v>605</v>
      </c>
      <c r="R4" s="312">
        <v>0</v>
      </c>
      <c r="S4" s="290">
        <v>0</v>
      </c>
      <c r="T4" s="290"/>
      <c r="U4" s="290">
        <v>1</v>
      </c>
      <c r="V4" s="290">
        <v>1</v>
      </c>
      <c r="W4" s="290"/>
      <c r="X4" s="290"/>
      <c r="Y4" s="290"/>
      <c r="Z4" s="290"/>
      <c r="AA4" s="290"/>
      <c r="AB4" s="290">
        <v>1</v>
      </c>
      <c r="AC4" s="313">
        <v>1</v>
      </c>
      <c r="AD4" s="290"/>
      <c r="AE4" s="126"/>
      <c r="AF4" s="126"/>
      <c r="AG4" s="126"/>
      <c r="AH4" s="126"/>
      <c r="AI4" s="126"/>
      <c r="AJ4" s="126"/>
      <c r="AK4" s="126"/>
      <c r="AL4" s="126"/>
      <c r="AM4" s="126"/>
    </row>
    <row r="5" spans="1:39" ht="165" x14ac:dyDescent="0.2">
      <c r="A5" s="223">
        <v>2</v>
      </c>
      <c r="B5" s="223">
        <v>35</v>
      </c>
      <c r="C5" s="314">
        <v>41572</v>
      </c>
      <c r="D5" s="309" t="s">
        <v>1190</v>
      </c>
      <c r="E5" s="223" t="s">
        <v>696</v>
      </c>
      <c r="F5" s="126"/>
      <c r="G5" s="223" t="s">
        <v>1192</v>
      </c>
      <c r="H5" s="223" t="s">
        <v>504</v>
      </c>
      <c r="I5" s="1" t="s">
        <v>493</v>
      </c>
      <c r="J5" s="1" t="s">
        <v>1187</v>
      </c>
      <c r="K5" s="291" t="s">
        <v>1246</v>
      </c>
      <c r="L5" s="1">
        <v>2013</v>
      </c>
      <c r="M5" s="91" t="s">
        <v>384</v>
      </c>
      <c r="N5" s="91">
        <v>1950</v>
      </c>
      <c r="O5" s="357">
        <v>397364</v>
      </c>
      <c r="P5" s="357">
        <v>261793</v>
      </c>
      <c r="Q5" s="332" t="s">
        <v>605</v>
      </c>
      <c r="R5" s="315">
        <v>3</v>
      </c>
      <c r="S5" s="315">
        <v>0</v>
      </c>
      <c r="T5" s="315">
        <v>3</v>
      </c>
      <c r="U5" s="315">
        <v>3</v>
      </c>
      <c r="V5" s="315">
        <v>1</v>
      </c>
      <c r="W5" s="315">
        <v>1</v>
      </c>
      <c r="X5" s="315"/>
      <c r="Y5" s="315"/>
      <c r="Z5" s="315"/>
      <c r="AA5" s="315"/>
      <c r="AB5" s="315"/>
      <c r="AC5" s="315"/>
      <c r="AD5" s="315">
        <v>3</v>
      </c>
      <c r="AE5" s="315">
        <v>1</v>
      </c>
      <c r="AF5" s="315">
        <v>2</v>
      </c>
      <c r="AG5" s="315"/>
      <c r="AH5" s="315"/>
      <c r="AI5" s="315"/>
      <c r="AJ5" s="315">
        <v>2</v>
      </c>
      <c r="AK5" s="315"/>
      <c r="AL5" s="315"/>
      <c r="AM5" s="126"/>
    </row>
    <row r="6" spans="1:39" ht="75" x14ac:dyDescent="0.2">
      <c r="A6" s="223">
        <v>3</v>
      </c>
      <c r="B6" s="223">
        <v>60</v>
      </c>
      <c r="C6" s="314">
        <v>41620</v>
      </c>
      <c r="D6" s="309" t="s">
        <v>1219</v>
      </c>
      <c r="E6" s="223" t="s">
        <v>696</v>
      </c>
      <c r="F6" s="337"/>
      <c r="G6" s="223" t="s">
        <v>1220</v>
      </c>
      <c r="H6" s="223"/>
      <c r="I6" s="1" t="s">
        <v>493</v>
      </c>
      <c r="J6" s="338"/>
      <c r="K6" s="126" t="s">
        <v>1248</v>
      </c>
      <c r="L6" s="1">
        <v>2013</v>
      </c>
      <c r="M6" s="315" t="s">
        <v>385</v>
      </c>
      <c r="N6" s="339">
        <v>1974</v>
      </c>
      <c r="O6" s="357">
        <v>285356</v>
      </c>
      <c r="P6" s="357">
        <v>152158</v>
      </c>
      <c r="Q6" s="340" t="s">
        <v>605</v>
      </c>
      <c r="R6" s="315">
        <v>2</v>
      </c>
      <c r="S6" s="315"/>
      <c r="T6" s="315"/>
      <c r="U6" s="315">
        <v>3</v>
      </c>
      <c r="V6" s="315"/>
      <c r="W6" s="315">
        <v>3</v>
      </c>
      <c r="X6" s="315"/>
      <c r="Y6" s="315"/>
      <c r="Z6" s="315"/>
      <c r="AA6" s="315">
        <v>1</v>
      </c>
      <c r="AB6" s="315">
        <v>2</v>
      </c>
      <c r="AC6" s="315"/>
      <c r="AD6" s="315">
        <v>2</v>
      </c>
      <c r="AE6" s="315"/>
      <c r="AF6" s="315">
        <v>2</v>
      </c>
      <c r="AG6" s="315"/>
      <c r="AH6" s="315"/>
      <c r="AI6" s="315"/>
      <c r="AJ6" s="315">
        <v>1</v>
      </c>
      <c r="AK6" s="315">
        <v>1</v>
      </c>
      <c r="AL6" s="315"/>
      <c r="AM6" s="315"/>
    </row>
    <row r="7" spans="1:39" ht="120" x14ac:dyDescent="0.2">
      <c r="A7" s="223">
        <v>4</v>
      </c>
      <c r="B7" s="223">
        <v>60</v>
      </c>
      <c r="C7" s="314">
        <v>41620</v>
      </c>
      <c r="D7" s="309" t="s">
        <v>1221</v>
      </c>
      <c r="E7" s="223" t="s">
        <v>696</v>
      </c>
      <c r="F7" s="337"/>
      <c r="G7" s="223" t="s">
        <v>1222</v>
      </c>
      <c r="H7" s="126"/>
      <c r="I7" s="376" t="s">
        <v>1288</v>
      </c>
      <c r="J7" s="337"/>
      <c r="K7" s="1" t="s">
        <v>1247</v>
      </c>
      <c r="L7" s="1">
        <v>2013</v>
      </c>
      <c r="M7" s="315" t="s">
        <v>384</v>
      </c>
      <c r="N7" s="339">
        <v>1981</v>
      </c>
      <c r="O7" s="357">
        <v>600000</v>
      </c>
      <c r="P7" s="357">
        <v>500000</v>
      </c>
      <c r="Q7" s="340" t="s">
        <v>605</v>
      </c>
      <c r="R7" s="315"/>
      <c r="S7" s="315">
        <v>2</v>
      </c>
      <c r="T7" s="315"/>
      <c r="U7" s="315">
        <v>5</v>
      </c>
      <c r="V7" s="315">
        <v>5</v>
      </c>
      <c r="W7" s="315"/>
      <c r="X7" s="315"/>
      <c r="Y7" s="315"/>
      <c r="Z7" s="315"/>
      <c r="AA7" s="315"/>
      <c r="AB7" s="315">
        <v>5</v>
      </c>
      <c r="AC7" s="315"/>
      <c r="AD7" s="315">
        <v>2</v>
      </c>
      <c r="AE7" s="315">
        <v>1</v>
      </c>
      <c r="AF7" s="315">
        <v>1</v>
      </c>
      <c r="AG7" s="315"/>
      <c r="AH7" s="315"/>
      <c r="AI7" s="315"/>
      <c r="AJ7" s="315"/>
      <c r="AK7" s="315">
        <v>2</v>
      </c>
      <c r="AL7" s="315"/>
      <c r="AM7" s="315"/>
    </row>
    <row r="8" spans="1:39" ht="120" x14ac:dyDescent="0.2">
      <c r="A8" s="223">
        <v>5</v>
      </c>
      <c r="B8" s="223">
        <v>60</v>
      </c>
      <c r="C8" s="314">
        <v>41620</v>
      </c>
      <c r="D8" s="309" t="s">
        <v>1223</v>
      </c>
      <c r="E8" s="223" t="s">
        <v>696</v>
      </c>
      <c r="F8" s="337"/>
      <c r="G8" s="223" t="s">
        <v>1222</v>
      </c>
      <c r="H8" s="126"/>
      <c r="I8" s="376" t="s">
        <v>1288</v>
      </c>
      <c r="J8" s="337"/>
      <c r="K8" s="1" t="s">
        <v>1249</v>
      </c>
      <c r="L8" s="1">
        <v>2013</v>
      </c>
      <c r="M8" s="315" t="s">
        <v>385</v>
      </c>
      <c r="N8" s="339">
        <v>1980</v>
      </c>
      <c r="O8" s="357">
        <v>267000</v>
      </c>
      <c r="P8" s="357">
        <v>226950</v>
      </c>
      <c r="Q8" s="340" t="s">
        <v>605</v>
      </c>
      <c r="R8" s="337"/>
      <c r="S8" s="337"/>
      <c r="T8" s="337"/>
      <c r="U8" s="28">
        <v>2</v>
      </c>
      <c r="V8" s="28">
        <v>1</v>
      </c>
      <c r="W8" s="28">
        <v>1</v>
      </c>
      <c r="X8" s="28"/>
      <c r="Y8" s="28"/>
      <c r="Z8" s="28"/>
      <c r="AA8" s="28"/>
      <c r="AB8" s="28">
        <v>1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37"/>
    </row>
    <row r="9" spans="1:39" ht="89.25" x14ac:dyDescent="0.2">
      <c r="A9" s="223">
        <v>6</v>
      </c>
      <c r="B9" s="223">
        <v>60</v>
      </c>
      <c r="C9" s="314">
        <v>41620</v>
      </c>
      <c r="D9" s="223" t="s">
        <v>1224</v>
      </c>
      <c r="E9" s="223" t="s">
        <v>696</v>
      </c>
      <c r="F9" s="337"/>
      <c r="G9" s="223" t="s">
        <v>1225</v>
      </c>
      <c r="H9" s="126"/>
      <c r="I9" s="376" t="s">
        <v>1288</v>
      </c>
      <c r="J9" s="337"/>
      <c r="K9" s="1" t="s">
        <v>1250</v>
      </c>
      <c r="L9" s="1">
        <v>2013</v>
      </c>
      <c r="M9" s="315" t="s">
        <v>384</v>
      </c>
      <c r="N9" s="339">
        <v>1979</v>
      </c>
      <c r="O9" s="357">
        <v>390673</v>
      </c>
      <c r="P9" s="357">
        <v>76250</v>
      </c>
      <c r="Q9" s="340" t="s">
        <v>605</v>
      </c>
      <c r="R9" s="341">
        <v>6</v>
      </c>
      <c r="S9" s="341"/>
      <c r="T9" s="341"/>
      <c r="U9" s="341">
        <v>2</v>
      </c>
      <c r="V9" s="341">
        <v>2</v>
      </c>
      <c r="W9" s="341"/>
      <c r="X9" s="341"/>
      <c r="Y9" s="341"/>
      <c r="Z9" s="341"/>
      <c r="AA9" s="341">
        <v>1</v>
      </c>
      <c r="AB9" s="341">
        <v>2</v>
      </c>
      <c r="AC9" s="341"/>
      <c r="AD9" s="341">
        <v>6</v>
      </c>
      <c r="AE9" s="341">
        <v>2</v>
      </c>
      <c r="AF9" s="341">
        <v>4</v>
      </c>
      <c r="AG9" s="341"/>
      <c r="AH9" s="341"/>
      <c r="AI9" s="341"/>
      <c r="AJ9" s="341">
        <v>2</v>
      </c>
      <c r="AK9" s="341">
        <v>6</v>
      </c>
      <c r="AL9" s="341"/>
      <c r="AM9" s="341"/>
    </row>
    <row r="10" spans="1:39" ht="14.25" x14ac:dyDescent="0.2">
      <c r="O10" s="358">
        <f>SUM(O4:O9)</f>
        <v>2238898.38</v>
      </c>
      <c r="P10" s="358">
        <f>SUM(P4:P9)</f>
        <v>1347630</v>
      </c>
      <c r="R10" s="342">
        <f>SUM(R4:R9)</f>
        <v>11</v>
      </c>
      <c r="S10" s="342">
        <f t="shared" ref="S10:AM10" si="0">SUM(S4:S9)</f>
        <v>2</v>
      </c>
      <c r="T10" s="342">
        <f t="shared" si="0"/>
        <v>3</v>
      </c>
      <c r="U10" s="342">
        <f t="shared" si="0"/>
        <v>16</v>
      </c>
      <c r="V10" s="342">
        <f t="shared" si="0"/>
        <v>10</v>
      </c>
      <c r="W10" s="342">
        <f t="shared" si="0"/>
        <v>5</v>
      </c>
      <c r="X10" s="342">
        <f t="shared" si="0"/>
        <v>0</v>
      </c>
      <c r="Y10" s="342">
        <f t="shared" si="0"/>
        <v>0</v>
      </c>
      <c r="Z10" s="342">
        <f t="shared" si="0"/>
        <v>0</v>
      </c>
      <c r="AA10" s="342">
        <f t="shared" si="0"/>
        <v>2</v>
      </c>
      <c r="AB10" s="342">
        <f t="shared" si="0"/>
        <v>11</v>
      </c>
      <c r="AC10" s="342">
        <f t="shared" si="0"/>
        <v>1</v>
      </c>
      <c r="AD10" s="342">
        <f t="shared" si="0"/>
        <v>13</v>
      </c>
      <c r="AE10" s="342">
        <f t="shared" si="0"/>
        <v>4</v>
      </c>
      <c r="AF10" s="342">
        <f t="shared" si="0"/>
        <v>9</v>
      </c>
      <c r="AG10" s="342">
        <f t="shared" si="0"/>
        <v>0</v>
      </c>
      <c r="AH10" s="342">
        <f t="shared" si="0"/>
        <v>0</v>
      </c>
      <c r="AI10" s="342">
        <f t="shared" si="0"/>
        <v>0</v>
      </c>
      <c r="AJ10" s="342">
        <f t="shared" si="0"/>
        <v>5</v>
      </c>
      <c r="AK10" s="342">
        <f t="shared" si="0"/>
        <v>9</v>
      </c>
      <c r="AL10" s="342">
        <f t="shared" si="0"/>
        <v>0</v>
      </c>
      <c r="AM10" s="342">
        <f t="shared" si="0"/>
        <v>0</v>
      </c>
    </row>
  </sheetData>
  <autoFilter ref="A3:AL3" xr:uid="{00000000-0009-0000-0000-000009000000}"/>
  <mergeCells count="22">
    <mergeCell ref="N1:N2"/>
    <mergeCell ref="AD1:AL1"/>
    <mergeCell ref="P1:P2"/>
    <mergeCell ref="Q1:Q2"/>
    <mergeCell ref="R1:R2"/>
    <mergeCell ref="S1:S2"/>
    <mergeCell ref="T1:T2"/>
    <mergeCell ref="U1:AC1"/>
    <mergeCell ref="O1:O2"/>
    <mergeCell ref="G1:G2"/>
    <mergeCell ref="K1:K2"/>
    <mergeCell ref="L1:L2"/>
    <mergeCell ref="J1:J2"/>
    <mergeCell ref="M1:M2"/>
    <mergeCell ref="H1:H2"/>
    <mergeCell ref="I1:I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9"/>
  <sheetViews>
    <sheetView view="pageBreakPreview" zoomScale="60" zoomScaleNormal="75" workbookViewId="0">
      <selection activeCell="N13" sqref="N13"/>
    </sheetView>
  </sheetViews>
  <sheetFormatPr defaultRowHeight="20.25" x14ac:dyDescent="0.2"/>
  <cols>
    <col min="1" max="1" width="3.85546875" style="10" customWidth="1"/>
    <col min="2" max="2" width="6.7109375" style="10" customWidth="1"/>
    <col min="3" max="3" width="14" style="14" customWidth="1"/>
    <col min="4" max="4" width="20.140625" style="10" customWidth="1"/>
    <col min="5" max="5" width="9.5703125" style="14" customWidth="1"/>
    <col min="6" max="6" width="11.7109375" style="10" customWidth="1"/>
    <col min="7" max="8" width="15.7109375" style="10" customWidth="1"/>
    <col min="9" max="9" width="20.28515625" style="10" customWidth="1"/>
    <col min="10" max="10" width="16.28515625" style="10" customWidth="1"/>
    <col min="11" max="11" width="20.28515625" style="10" customWidth="1"/>
    <col min="12" max="13" width="18.140625" style="10" customWidth="1"/>
    <col min="14" max="14" width="11.85546875" style="38" customWidth="1"/>
    <col min="15" max="15" width="20.28515625" style="10" customWidth="1"/>
    <col min="16" max="16" width="10.7109375" style="11" hidden="1" customWidth="1"/>
    <col min="17" max="17" width="20.28515625" style="12" customWidth="1"/>
    <col min="18" max="18" width="15.7109375" style="12" customWidth="1"/>
    <col min="19" max="19" width="10.7109375" style="12" customWidth="1"/>
    <col min="20" max="16384" width="9.140625" style="10"/>
  </cols>
  <sheetData>
    <row r="1" spans="1:42" ht="72.75" customHeight="1" x14ac:dyDescent="0.2">
      <c r="A1" s="411" t="s">
        <v>78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77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</row>
    <row r="2" spans="1:42" ht="18.75" customHeight="1" x14ac:dyDescent="0.2">
      <c r="A2" s="377" t="s">
        <v>21</v>
      </c>
      <c r="B2" s="377" t="s">
        <v>143</v>
      </c>
      <c r="C2" s="377" t="s">
        <v>141</v>
      </c>
      <c r="D2" s="438" t="s">
        <v>22</v>
      </c>
      <c r="E2" s="438" t="s">
        <v>488</v>
      </c>
      <c r="F2" s="438" t="s">
        <v>394</v>
      </c>
      <c r="G2" s="438" t="s">
        <v>23</v>
      </c>
      <c r="H2" s="488" t="s">
        <v>535</v>
      </c>
      <c r="I2" s="438" t="s">
        <v>24</v>
      </c>
      <c r="J2" s="377" t="s">
        <v>568</v>
      </c>
      <c r="K2" s="377" t="s">
        <v>489</v>
      </c>
      <c r="L2" s="454" t="s">
        <v>491</v>
      </c>
      <c r="M2" s="454" t="s">
        <v>1238</v>
      </c>
      <c r="N2" s="460" t="s">
        <v>395</v>
      </c>
      <c r="O2" s="454" t="s">
        <v>392</v>
      </c>
      <c r="P2" s="150"/>
      <c r="Q2" s="466" t="s">
        <v>265</v>
      </c>
      <c r="R2" s="466" t="s">
        <v>79</v>
      </c>
      <c r="S2" s="461" t="s">
        <v>619</v>
      </c>
      <c r="T2" s="438" t="s">
        <v>361</v>
      </c>
      <c r="U2" s="385" t="s">
        <v>362</v>
      </c>
      <c r="V2" s="456" t="s">
        <v>363</v>
      </c>
      <c r="W2" s="377" t="s">
        <v>358</v>
      </c>
      <c r="X2" s="377"/>
      <c r="Y2" s="377"/>
      <c r="Z2" s="377"/>
      <c r="AA2" s="377"/>
      <c r="AB2" s="377"/>
      <c r="AC2" s="377"/>
      <c r="AD2" s="377"/>
      <c r="AE2" s="377"/>
      <c r="AF2" s="377" t="s">
        <v>359</v>
      </c>
      <c r="AG2" s="377"/>
      <c r="AH2" s="377"/>
      <c r="AI2" s="377"/>
      <c r="AJ2" s="377"/>
      <c r="AK2" s="377"/>
      <c r="AL2" s="377"/>
      <c r="AM2" s="377"/>
      <c r="AN2" s="377"/>
      <c r="AO2" s="377" t="s">
        <v>360</v>
      </c>
      <c r="AP2" s="377" t="s">
        <v>378</v>
      </c>
    </row>
    <row r="3" spans="1:42" ht="48" customHeight="1" x14ac:dyDescent="0.2">
      <c r="A3" s="377"/>
      <c r="B3" s="377"/>
      <c r="C3" s="377"/>
      <c r="D3" s="438"/>
      <c r="E3" s="438"/>
      <c r="F3" s="438"/>
      <c r="G3" s="438"/>
      <c r="H3" s="496"/>
      <c r="I3" s="438"/>
      <c r="J3" s="377"/>
      <c r="K3" s="377"/>
      <c r="L3" s="464"/>
      <c r="M3" s="464"/>
      <c r="N3" s="460"/>
      <c r="O3" s="464"/>
      <c r="P3" s="28"/>
      <c r="Q3" s="466"/>
      <c r="R3" s="466"/>
      <c r="S3" s="462"/>
      <c r="T3" s="438"/>
      <c r="U3" s="385"/>
      <c r="V3" s="456"/>
      <c r="W3" s="377"/>
      <c r="X3" s="377"/>
      <c r="Y3" s="377"/>
      <c r="Z3" s="377"/>
      <c r="AA3" s="377"/>
      <c r="AB3" s="377"/>
      <c r="AC3" s="377"/>
      <c r="AD3" s="377"/>
      <c r="AE3" s="377"/>
      <c r="AF3" s="377"/>
      <c r="AG3" s="377"/>
      <c r="AH3" s="377"/>
      <c r="AI3" s="377"/>
      <c r="AJ3" s="377"/>
      <c r="AK3" s="377"/>
      <c r="AL3" s="377"/>
      <c r="AM3" s="377"/>
      <c r="AN3" s="377"/>
      <c r="AO3" s="377"/>
      <c r="AP3" s="377"/>
    </row>
    <row r="4" spans="1:42" ht="122.25" customHeight="1" x14ac:dyDescent="0.2">
      <c r="A4" s="377"/>
      <c r="B4" s="377"/>
      <c r="C4" s="377"/>
      <c r="D4" s="438"/>
      <c r="E4" s="438"/>
      <c r="F4" s="438"/>
      <c r="G4" s="438"/>
      <c r="H4" s="489"/>
      <c r="I4" s="438"/>
      <c r="J4" s="377"/>
      <c r="K4" s="377"/>
      <c r="L4" s="455"/>
      <c r="M4" s="455"/>
      <c r="N4" s="460"/>
      <c r="O4" s="455"/>
      <c r="P4" s="44" t="s">
        <v>29</v>
      </c>
      <c r="Q4" s="466"/>
      <c r="R4" s="466"/>
      <c r="S4" s="463"/>
      <c r="T4" s="438"/>
      <c r="U4" s="385"/>
      <c r="V4" s="456"/>
      <c r="W4" s="28" t="s">
        <v>364</v>
      </c>
      <c r="X4" s="28" t="s">
        <v>365</v>
      </c>
      <c r="Y4" s="28" t="s">
        <v>366</v>
      </c>
      <c r="Z4" s="28" t="s">
        <v>367</v>
      </c>
      <c r="AA4" s="28" t="s">
        <v>368</v>
      </c>
      <c r="AB4" s="28" t="s">
        <v>369</v>
      </c>
      <c r="AC4" s="28" t="s">
        <v>370</v>
      </c>
      <c r="AD4" s="28" t="s">
        <v>371</v>
      </c>
      <c r="AE4" s="28" t="s">
        <v>372</v>
      </c>
      <c r="AF4" s="28" t="s">
        <v>373</v>
      </c>
      <c r="AG4" s="28" t="s">
        <v>365</v>
      </c>
      <c r="AH4" s="28" t="s">
        <v>366</v>
      </c>
      <c r="AI4" s="28" t="s">
        <v>374</v>
      </c>
      <c r="AJ4" s="28" t="s">
        <v>375</v>
      </c>
      <c r="AK4" s="28" t="s">
        <v>376</v>
      </c>
      <c r="AL4" s="28" t="s">
        <v>377</v>
      </c>
      <c r="AM4" s="28" t="s">
        <v>371</v>
      </c>
      <c r="AN4" s="28" t="s">
        <v>372</v>
      </c>
      <c r="AO4" s="377"/>
      <c r="AP4" s="377"/>
    </row>
    <row r="5" spans="1:42" ht="94.5" x14ac:dyDescent="0.2">
      <c r="A5" s="28">
        <v>1</v>
      </c>
      <c r="B5" s="28">
        <v>12</v>
      </c>
      <c r="C5" s="88">
        <v>41494</v>
      </c>
      <c r="D5" s="28" t="s">
        <v>18</v>
      </c>
      <c r="E5" s="28" t="s">
        <v>379</v>
      </c>
      <c r="F5" s="28" t="s">
        <v>384</v>
      </c>
      <c r="G5" s="28" t="s">
        <v>472</v>
      </c>
      <c r="H5" s="28"/>
      <c r="I5" s="28" t="s">
        <v>80</v>
      </c>
      <c r="J5" s="149" t="s">
        <v>504</v>
      </c>
      <c r="K5" s="205" t="s">
        <v>493</v>
      </c>
      <c r="L5" s="28" t="s">
        <v>506</v>
      </c>
      <c r="M5" s="64">
        <v>2002</v>
      </c>
      <c r="N5" s="124">
        <v>1976</v>
      </c>
      <c r="O5" s="205" t="s">
        <v>1252</v>
      </c>
      <c r="P5" s="28"/>
      <c r="Q5" s="103">
        <v>92500</v>
      </c>
      <c r="R5" s="70">
        <v>78625</v>
      </c>
      <c r="S5" s="70" t="s">
        <v>620</v>
      </c>
      <c r="T5" s="28">
        <v>17</v>
      </c>
      <c r="U5" s="28">
        <v>1</v>
      </c>
      <c r="V5" s="28"/>
      <c r="W5" s="28">
        <v>8</v>
      </c>
      <c r="X5" s="28">
        <v>6</v>
      </c>
      <c r="Y5" s="28">
        <v>1</v>
      </c>
      <c r="Z5" s="28"/>
      <c r="AA5" s="28"/>
      <c r="AB5" s="28"/>
      <c r="AC5" s="28"/>
      <c r="AD5" s="28"/>
      <c r="AE5" s="28"/>
      <c r="AF5" s="28">
        <v>18</v>
      </c>
      <c r="AG5" s="28">
        <v>13</v>
      </c>
      <c r="AH5" s="28">
        <v>5</v>
      </c>
      <c r="AI5" s="28">
        <v>2</v>
      </c>
      <c r="AJ5" s="28"/>
      <c r="AK5" s="28"/>
      <c r="AL5" s="28">
        <v>4</v>
      </c>
      <c r="AM5" s="28">
        <v>1</v>
      </c>
      <c r="AN5" s="28"/>
      <c r="AO5" s="28">
        <v>18</v>
      </c>
      <c r="AP5" s="28"/>
    </row>
    <row r="6" spans="1:42" ht="120" customHeight="1" x14ac:dyDescent="0.2">
      <c r="A6" s="8">
        <v>2</v>
      </c>
      <c r="B6" s="28">
        <v>25</v>
      </c>
      <c r="C6" s="113">
        <v>41564</v>
      </c>
      <c r="D6" s="8" t="s">
        <v>656</v>
      </c>
      <c r="E6" s="28" t="s">
        <v>379</v>
      </c>
      <c r="F6" s="28" t="s">
        <v>384</v>
      </c>
      <c r="G6" s="8" t="s">
        <v>249</v>
      </c>
      <c r="H6" s="8"/>
      <c r="I6" s="8" t="s">
        <v>146</v>
      </c>
      <c r="J6" s="149" t="s">
        <v>504</v>
      </c>
      <c r="K6" s="28" t="s">
        <v>508</v>
      </c>
      <c r="L6" s="8"/>
      <c r="M6" s="75">
        <v>2005</v>
      </c>
      <c r="N6" s="64" t="s">
        <v>653</v>
      </c>
      <c r="O6" s="205" t="s">
        <v>1252</v>
      </c>
      <c r="P6" s="188"/>
      <c r="Q6" s="65">
        <v>16286</v>
      </c>
      <c r="R6" s="65">
        <v>13843</v>
      </c>
      <c r="S6" s="70" t="s">
        <v>620</v>
      </c>
      <c r="T6" s="8">
        <v>14</v>
      </c>
      <c r="U6" s="8">
        <v>0</v>
      </c>
      <c r="V6" s="8"/>
      <c r="W6" s="8">
        <v>8</v>
      </c>
      <c r="X6" s="8">
        <v>1</v>
      </c>
      <c r="Y6" s="8"/>
      <c r="Z6" s="8"/>
      <c r="AA6" s="8"/>
      <c r="AB6" s="8"/>
      <c r="AC6" s="8">
        <v>1</v>
      </c>
      <c r="AD6" s="8">
        <v>1</v>
      </c>
      <c r="AE6" s="8"/>
      <c r="AF6" s="8">
        <v>11</v>
      </c>
      <c r="AG6" s="8">
        <v>8</v>
      </c>
      <c r="AH6" s="8">
        <v>3</v>
      </c>
      <c r="AI6" s="8"/>
      <c r="AJ6" s="8"/>
      <c r="AK6" s="8"/>
      <c r="AL6" s="8">
        <v>2</v>
      </c>
      <c r="AM6" s="8">
        <v>11</v>
      </c>
      <c r="AN6" s="8"/>
      <c r="AO6" s="8">
        <v>1</v>
      </c>
      <c r="AP6" s="8">
        <v>0</v>
      </c>
    </row>
    <row r="7" spans="1:42" ht="65.25" customHeight="1" x14ac:dyDescent="0.2">
      <c r="A7" s="8">
        <v>4</v>
      </c>
      <c r="B7" s="28">
        <v>32</v>
      </c>
      <c r="C7" s="113">
        <v>41572</v>
      </c>
      <c r="D7" s="8" t="s">
        <v>729</v>
      </c>
      <c r="E7" s="8" t="s">
        <v>379</v>
      </c>
      <c r="F7" s="28" t="s">
        <v>384</v>
      </c>
      <c r="G7" s="8" t="s">
        <v>249</v>
      </c>
      <c r="H7" s="8"/>
      <c r="I7" s="8" t="s">
        <v>730</v>
      </c>
      <c r="J7" s="149" t="s">
        <v>504</v>
      </c>
      <c r="K7" s="28" t="s">
        <v>508</v>
      </c>
      <c r="L7" s="8"/>
      <c r="M7" s="75">
        <v>2002</v>
      </c>
      <c r="N7" s="64">
        <v>1968</v>
      </c>
      <c r="O7" s="205" t="s">
        <v>1252</v>
      </c>
      <c r="P7" s="188"/>
      <c r="Q7" s="65">
        <v>80000</v>
      </c>
      <c r="R7" s="65">
        <v>50000</v>
      </c>
      <c r="S7" s="70" t="s">
        <v>620</v>
      </c>
      <c r="T7" s="8">
        <v>34</v>
      </c>
      <c r="U7" s="8">
        <v>0</v>
      </c>
      <c r="V7" s="8"/>
      <c r="W7" s="8">
        <v>2</v>
      </c>
      <c r="X7" s="8">
        <v>2</v>
      </c>
      <c r="Y7" s="8"/>
      <c r="Z7" s="8"/>
      <c r="AA7" s="8"/>
      <c r="AB7" s="8"/>
      <c r="AC7" s="8"/>
      <c r="AD7" s="8"/>
      <c r="AE7" s="8"/>
      <c r="AF7" s="8">
        <v>22</v>
      </c>
      <c r="AG7" s="8"/>
      <c r="AH7" s="8">
        <v>2</v>
      </c>
      <c r="AI7" s="8"/>
      <c r="AJ7" s="8"/>
      <c r="AK7" s="8"/>
      <c r="AL7" s="8"/>
      <c r="AM7" s="8"/>
      <c r="AN7" s="8"/>
      <c r="AO7" s="8">
        <v>5</v>
      </c>
      <c r="AP7" s="8">
        <v>0</v>
      </c>
    </row>
    <row r="8" spans="1:42" ht="78.75" x14ac:dyDescent="0.2">
      <c r="A8" s="8">
        <v>6</v>
      </c>
      <c r="B8" s="28">
        <v>53</v>
      </c>
      <c r="C8" s="113">
        <v>41607</v>
      </c>
      <c r="D8" s="8" t="s">
        <v>1193</v>
      </c>
      <c r="E8" s="8" t="s">
        <v>379</v>
      </c>
      <c r="F8" s="3" t="s">
        <v>384</v>
      </c>
      <c r="G8" s="8" t="s">
        <v>249</v>
      </c>
      <c r="H8" s="3"/>
      <c r="I8" s="8" t="s">
        <v>1194</v>
      </c>
      <c r="J8" s="8" t="s">
        <v>504</v>
      </c>
      <c r="K8" s="8" t="s">
        <v>1195</v>
      </c>
      <c r="L8" s="3"/>
      <c r="M8" s="359">
        <v>2007</v>
      </c>
      <c r="N8" s="64">
        <v>1969</v>
      </c>
      <c r="O8" s="1" t="s">
        <v>1252</v>
      </c>
      <c r="P8" s="188"/>
      <c r="Q8" s="65">
        <v>6000</v>
      </c>
      <c r="R8" s="65">
        <v>4186</v>
      </c>
      <c r="S8" s="70" t="s">
        <v>620</v>
      </c>
      <c r="T8" s="8">
        <v>5</v>
      </c>
      <c r="U8" s="8">
        <v>0</v>
      </c>
      <c r="V8" s="3"/>
      <c r="W8" s="8">
        <v>5</v>
      </c>
      <c r="X8" s="8">
        <v>5</v>
      </c>
      <c r="Y8" s="8"/>
      <c r="Z8" s="8"/>
      <c r="AA8" s="8"/>
      <c r="AB8" s="8"/>
      <c r="AC8" s="8"/>
      <c r="AD8" s="8"/>
      <c r="AE8" s="8"/>
      <c r="AF8" s="8">
        <v>3</v>
      </c>
      <c r="AG8" s="8">
        <v>2</v>
      </c>
      <c r="AH8" s="8">
        <v>1</v>
      </c>
      <c r="AI8" s="3"/>
      <c r="AJ8" s="3"/>
      <c r="AK8" s="3"/>
      <c r="AL8" s="3"/>
      <c r="AM8" s="3"/>
      <c r="AN8" s="3"/>
      <c r="AO8" s="3">
        <v>0</v>
      </c>
      <c r="AP8" s="3">
        <v>0</v>
      </c>
    </row>
    <row r="9" spans="1:42" x14ac:dyDescent="0.2">
      <c r="R9" s="276">
        <f>SUM(R5:R8)</f>
        <v>146654</v>
      </c>
      <c r="S9" s="276"/>
      <c r="T9" s="276">
        <f t="shared" ref="T9:AP9" si="0">SUM(T5:T8)</f>
        <v>70</v>
      </c>
      <c r="U9" s="276">
        <f t="shared" si="0"/>
        <v>1</v>
      </c>
      <c r="V9" s="276">
        <f t="shared" si="0"/>
        <v>0</v>
      </c>
      <c r="W9" s="276">
        <f t="shared" si="0"/>
        <v>23</v>
      </c>
      <c r="X9" s="276">
        <f t="shared" si="0"/>
        <v>14</v>
      </c>
      <c r="Y9" s="276">
        <f t="shared" si="0"/>
        <v>1</v>
      </c>
      <c r="Z9" s="276">
        <f t="shared" si="0"/>
        <v>0</v>
      </c>
      <c r="AA9" s="276">
        <f t="shared" si="0"/>
        <v>0</v>
      </c>
      <c r="AB9" s="276">
        <f t="shared" si="0"/>
        <v>0</v>
      </c>
      <c r="AC9" s="276">
        <f t="shared" si="0"/>
        <v>1</v>
      </c>
      <c r="AD9" s="276">
        <f t="shared" si="0"/>
        <v>1</v>
      </c>
      <c r="AE9" s="276">
        <f t="shared" si="0"/>
        <v>0</v>
      </c>
      <c r="AF9" s="276">
        <f t="shared" si="0"/>
        <v>54</v>
      </c>
      <c r="AG9" s="276">
        <f t="shared" si="0"/>
        <v>23</v>
      </c>
      <c r="AH9" s="276">
        <f t="shared" si="0"/>
        <v>11</v>
      </c>
      <c r="AI9" s="276">
        <f t="shared" si="0"/>
        <v>2</v>
      </c>
      <c r="AJ9" s="276">
        <f t="shared" si="0"/>
        <v>0</v>
      </c>
      <c r="AK9" s="276">
        <f t="shared" si="0"/>
        <v>0</v>
      </c>
      <c r="AL9" s="276">
        <f t="shared" si="0"/>
        <v>6</v>
      </c>
      <c r="AM9" s="276">
        <f t="shared" si="0"/>
        <v>12</v>
      </c>
      <c r="AN9" s="276">
        <f t="shared" si="0"/>
        <v>0</v>
      </c>
      <c r="AO9" s="276">
        <f t="shared" si="0"/>
        <v>24</v>
      </c>
      <c r="AP9" s="276">
        <f t="shared" si="0"/>
        <v>0</v>
      </c>
    </row>
  </sheetData>
  <mergeCells count="26">
    <mergeCell ref="H2:H4"/>
    <mergeCell ref="M2:M4"/>
    <mergeCell ref="A1:R1"/>
    <mergeCell ref="A2:A4"/>
    <mergeCell ref="D2:D4"/>
    <mergeCell ref="G2:G4"/>
    <mergeCell ref="I2:I4"/>
    <mergeCell ref="C2:C4"/>
    <mergeCell ref="E2:E4"/>
    <mergeCell ref="F2:F4"/>
    <mergeCell ref="Q2:Q4"/>
    <mergeCell ref="R2:R4"/>
    <mergeCell ref="N2:N4"/>
    <mergeCell ref="O2:O4"/>
    <mergeCell ref="B2:B4"/>
    <mergeCell ref="J2:J4"/>
    <mergeCell ref="K2:K4"/>
    <mergeCell ref="L2:L4"/>
    <mergeCell ref="S2:S4"/>
    <mergeCell ref="AO2:AO4"/>
    <mergeCell ref="AP2:AP4"/>
    <mergeCell ref="T2:T4"/>
    <mergeCell ref="U2:U4"/>
    <mergeCell ref="V2:V4"/>
    <mergeCell ref="W2:AE3"/>
    <mergeCell ref="AF2:AN3"/>
  </mergeCells>
  <phoneticPr fontId="2" type="noConversion"/>
  <pageMargins left="0.25" right="0.32" top="0.4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9"/>
  <sheetViews>
    <sheetView view="pageBreakPreview" zoomScale="60" zoomScaleNormal="70" workbookViewId="0">
      <selection activeCell="I15" sqref="I15"/>
    </sheetView>
  </sheetViews>
  <sheetFormatPr defaultRowHeight="18.75" x14ac:dyDescent="0.3"/>
  <cols>
    <col min="1" max="1" width="3.85546875" style="19" customWidth="1"/>
    <col min="2" max="2" width="8" style="19" customWidth="1"/>
    <col min="3" max="3" width="14" style="19" customWidth="1"/>
    <col min="4" max="4" width="21.7109375" style="18" customWidth="1"/>
    <col min="5" max="5" width="7.140625" style="18" customWidth="1"/>
    <col min="6" max="6" width="7.5703125" style="18" customWidth="1"/>
    <col min="7" max="8" width="15.7109375" style="18" customWidth="1"/>
    <col min="9" max="9" width="22.85546875" style="18" customWidth="1"/>
    <col min="10" max="12" width="25.28515625" style="18" customWidth="1"/>
    <col min="13" max="13" width="16.28515625" style="373" customWidth="1"/>
    <col min="14" max="14" width="12.28515625" style="39" customWidth="1"/>
    <col min="15" max="15" width="25.28515625" style="18" customWidth="1"/>
    <col min="16" max="16" width="10.7109375" style="20" hidden="1" customWidth="1"/>
    <col min="17" max="17" width="14.85546875" style="21" customWidth="1"/>
    <col min="18" max="18" width="18" style="18" customWidth="1"/>
    <col min="19" max="19" width="11.28515625" style="18" customWidth="1"/>
    <col min="20" max="16384" width="9.140625" style="18"/>
  </cols>
  <sheetData>
    <row r="1" spans="1:42" ht="60" customHeight="1" x14ac:dyDescent="0.3">
      <c r="A1" s="497" t="s">
        <v>81</v>
      </c>
      <c r="B1" s="498"/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9"/>
    </row>
    <row r="2" spans="1:42" ht="15.75" customHeight="1" x14ac:dyDescent="0.3">
      <c r="A2" s="378" t="s">
        <v>21</v>
      </c>
      <c r="B2" s="378" t="s">
        <v>143</v>
      </c>
      <c r="C2" s="378" t="s">
        <v>141</v>
      </c>
      <c r="D2" s="379" t="s">
        <v>22</v>
      </c>
      <c r="E2" s="379"/>
      <c r="F2" s="379" t="s">
        <v>394</v>
      </c>
      <c r="G2" s="379" t="s">
        <v>23</v>
      </c>
      <c r="H2" s="379" t="s">
        <v>535</v>
      </c>
      <c r="I2" s="379" t="s">
        <v>24</v>
      </c>
      <c r="J2" s="377" t="s">
        <v>568</v>
      </c>
      <c r="K2" s="377" t="s">
        <v>489</v>
      </c>
      <c r="L2" s="377" t="s">
        <v>491</v>
      </c>
      <c r="M2" s="454" t="s">
        <v>1238</v>
      </c>
      <c r="N2" s="460" t="s">
        <v>395</v>
      </c>
      <c r="O2" s="500" t="s">
        <v>392</v>
      </c>
      <c r="P2" s="151"/>
      <c r="Q2" s="466" t="s">
        <v>265</v>
      </c>
      <c r="R2" s="503" t="s">
        <v>263</v>
      </c>
      <c r="S2" s="504" t="s">
        <v>619</v>
      </c>
      <c r="T2" s="379" t="s">
        <v>361</v>
      </c>
      <c r="U2" s="385" t="s">
        <v>362</v>
      </c>
      <c r="V2" s="393" t="s">
        <v>363</v>
      </c>
      <c r="W2" s="377" t="s">
        <v>358</v>
      </c>
      <c r="X2" s="377"/>
      <c r="Y2" s="377"/>
      <c r="Z2" s="377"/>
      <c r="AA2" s="377"/>
      <c r="AB2" s="377"/>
      <c r="AC2" s="377"/>
      <c r="AD2" s="377"/>
      <c r="AE2" s="377"/>
      <c r="AF2" s="378" t="s">
        <v>359</v>
      </c>
      <c r="AG2" s="378"/>
      <c r="AH2" s="378"/>
      <c r="AI2" s="378"/>
      <c r="AJ2" s="378"/>
      <c r="AK2" s="378"/>
      <c r="AL2" s="378"/>
      <c r="AM2" s="378"/>
      <c r="AN2" s="378"/>
      <c r="AO2" s="378" t="s">
        <v>360</v>
      </c>
      <c r="AP2" s="378" t="s">
        <v>378</v>
      </c>
    </row>
    <row r="3" spans="1:42" ht="48" customHeight="1" x14ac:dyDescent="0.3">
      <c r="A3" s="378"/>
      <c r="B3" s="378"/>
      <c r="C3" s="378"/>
      <c r="D3" s="379"/>
      <c r="E3" s="379"/>
      <c r="F3" s="379"/>
      <c r="G3" s="379"/>
      <c r="H3" s="379"/>
      <c r="I3" s="379"/>
      <c r="J3" s="377"/>
      <c r="K3" s="377"/>
      <c r="L3" s="377"/>
      <c r="M3" s="464"/>
      <c r="N3" s="460"/>
      <c r="O3" s="501"/>
      <c r="P3" s="135"/>
      <c r="Q3" s="466"/>
      <c r="R3" s="503"/>
      <c r="S3" s="505"/>
      <c r="T3" s="379"/>
      <c r="U3" s="385"/>
      <c r="V3" s="393"/>
      <c r="W3" s="377"/>
      <c r="X3" s="377"/>
      <c r="Y3" s="377"/>
      <c r="Z3" s="377"/>
      <c r="AA3" s="377"/>
      <c r="AB3" s="377"/>
      <c r="AC3" s="377"/>
      <c r="AD3" s="377"/>
      <c r="AE3" s="377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</row>
    <row r="4" spans="1:42" ht="105" customHeight="1" x14ac:dyDescent="0.3">
      <c r="A4" s="378"/>
      <c r="B4" s="378"/>
      <c r="C4" s="378"/>
      <c r="D4" s="379"/>
      <c r="E4" s="379"/>
      <c r="F4" s="379"/>
      <c r="G4" s="379"/>
      <c r="H4" s="379"/>
      <c r="I4" s="379"/>
      <c r="J4" s="377"/>
      <c r="K4" s="377"/>
      <c r="L4" s="377"/>
      <c r="M4" s="455"/>
      <c r="N4" s="460"/>
      <c r="O4" s="502"/>
      <c r="P4" s="44" t="s">
        <v>29</v>
      </c>
      <c r="Q4" s="466"/>
      <c r="R4" s="503"/>
      <c r="S4" s="506"/>
      <c r="T4" s="379"/>
      <c r="U4" s="385"/>
      <c r="V4" s="393"/>
      <c r="W4" s="28" t="s">
        <v>364</v>
      </c>
      <c r="X4" s="28" t="s">
        <v>365</v>
      </c>
      <c r="Y4" s="8" t="s">
        <v>366</v>
      </c>
      <c r="Z4" s="8" t="s">
        <v>367</v>
      </c>
      <c r="AA4" s="8" t="s">
        <v>368</v>
      </c>
      <c r="AB4" s="8" t="s">
        <v>369</v>
      </c>
      <c r="AC4" s="8" t="s">
        <v>370</v>
      </c>
      <c r="AD4" s="8" t="s">
        <v>371</v>
      </c>
      <c r="AE4" s="8" t="s">
        <v>372</v>
      </c>
      <c r="AF4" s="28" t="s">
        <v>373</v>
      </c>
      <c r="AG4" s="8" t="s">
        <v>365</v>
      </c>
      <c r="AH4" s="8" t="s">
        <v>366</v>
      </c>
      <c r="AI4" s="8" t="s">
        <v>374</v>
      </c>
      <c r="AJ4" s="8" t="s">
        <v>375</v>
      </c>
      <c r="AK4" s="8" t="s">
        <v>376</v>
      </c>
      <c r="AL4" s="8" t="s">
        <v>377</v>
      </c>
      <c r="AM4" s="8" t="s">
        <v>371</v>
      </c>
      <c r="AN4" s="8" t="s">
        <v>372</v>
      </c>
      <c r="AO4" s="378"/>
      <c r="AP4" s="378"/>
    </row>
    <row r="5" spans="1:42" ht="69" customHeight="1" x14ac:dyDescent="0.3">
      <c r="A5" s="1">
        <v>2</v>
      </c>
      <c r="B5" s="1">
        <v>13</v>
      </c>
      <c r="C5" s="141">
        <v>41494</v>
      </c>
      <c r="D5" s="1" t="s">
        <v>2</v>
      </c>
      <c r="E5" s="1" t="s">
        <v>379</v>
      </c>
      <c r="F5" s="71" t="s">
        <v>385</v>
      </c>
      <c r="G5" s="1" t="s">
        <v>82</v>
      </c>
      <c r="H5" s="1"/>
      <c r="I5" s="71" t="s">
        <v>83</v>
      </c>
      <c r="J5" s="71" t="s">
        <v>505</v>
      </c>
      <c r="K5" s="71" t="s">
        <v>125</v>
      </c>
      <c r="L5" s="71" t="s">
        <v>83</v>
      </c>
      <c r="M5" s="371">
        <v>2007</v>
      </c>
      <c r="N5" s="75">
        <v>1963</v>
      </c>
      <c r="O5" s="127" t="s">
        <v>1251</v>
      </c>
      <c r="P5" s="71"/>
      <c r="Q5" s="103">
        <v>41000</v>
      </c>
      <c r="R5" s="50">
        <v>34850</v>
      </c>
      <c r="S5" s="50" t="s">
        <v>620</v>
      </c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</row>
    <row r="6" spans="1:42" ht="71.25" customHeight="1" x14ac:dyDescent="0.3">
      <c r="A6" s="1">
        <v>3</v>
      </c>
      <c r="B6" s="1">
        <v>13</v>
      </c>
      <c r="C6" s="141">
        <v>41494</v>
      </c>
      <c r="D6" s="1" t="s">
        <v>3</v>
      </c>
      <c r="E6" s="1" t="s">
        <v>379</v>
      </c>
      <c r="F6" s="71" t="s">
        <v>385</v>
      </c>
      <c r="G6" s="1" t="s">
        <v>82</v>
      </c>
      <c r="H6" s="1"/>
      <c r="I6" s="71" t="s">
        <v>84</v>
      </c>
      <c r="J6" s="71" t="s">
        <v>505</v>
      </c>
      <c r="K6" s="71" t="s">
        <v>125</v>
      </c>
      <c r="L6" s="71" t="s">
        <v>84</v>
      </c>
      <c r="M6" s="371">
        <v>2011</v>
      </c>
      <c r="N6" s="75">
        <v>1967</v>
      </c>
      <c r="O6" s="127" t="s">
        <v>1251</v>
      </c>
      <c r="P6" s="71"/>
      <c r="Q6" s="103">
        <v>23000</v>
      </c>
      <c r="R6" s="50">
        <v>19550</v>
      </c>
      <c r="S6" s="50" t="s">
        <v>620</v>
      </c>
      <c r="T6" s="135">
        <v>5</v>
      </c>
      <c r="U6" s="135">
        <v>9</v>
      </c>
      <c r="V6" s="135"/>
      <c r="W6" s="135">
        <v>1</v>
      </c>
      <c r="X6" s="135"/>
      <c r="Y6" s="135">
        <v>1</v>
      </c>
      <c r="Z6" s="135"/>
      <c r="AA6" s="135"/>
      <c r="AB6" s="135"/>
      <c r="AC6" s="135">
        <v>1</v>
      </c>
      <c r="AD6" s="135">
        <v>1</v>
      </c>
      <c r="AE6" s="135"/>
      <c r="AF6" s="135">
        <v>15</v>
      </c>
      <c r="AG6" s="135"/>
      <c r="AH6" s="135">
        <v>15</v>
      </c>
      <c r="AI6" s="135"/>
      <c r="AJ6" s="135"/>
      <c r="AK6" s="135"/>
      <c r="AL6" s="135">
        <v>1</v>
      </c>
      <c r="AM6" s="135">
        <v>15</v>
      </c>
      <c r="AN6" s="135"/>
      <c r="AO6" s="135"/>
      <c r="AP6" s="135"/>
    </row>
    <row r="7" spans="1:42" ht="94.5" customHeight="1" x14ac:dyDescent="0.3">
      <c r="A7" s="197">
        <v>5</v>
      </c>
      <c r="B7" s="333">
        <v>46</v>
      </c>
      <c r="C7" s="198">
        <v>41599</v>
      </c>
      <c r="D7" s="8" t="s">
        <v>1196</v>
      </c>
      <c r="E7" s="197" t="s">
        <v>379</v>
      </c>
      <c r="F7" s="197" t="s">
        <v>385</v>
      </c>
      <c r="G7" s="8" t="s">
        <v>82</v>
      </c>
      <c r="H7" s="197"/>
      <c r="I7" s="8" t="s">
        <v>282</v>
      </c>
      <c r="J7" s="197" t="s">
        <v>505</v>
      </c>
      <c r="K7" s="71" t="s">
        <v>493</v>
      </c>
      <c r="L7" s="71" t="s">
        <v>512</v>
      </c>
      <c r="M7" s="371">
        <v>2012</v>
      </c>
      <c r="N7" s="202">
        <v>1961</v>
      </c>
      <c r="O7" s="127" t="s">
        <v>1251</v>
      </c>
      <c r="P7" s="316"/>
      <c r="Q7" s="203">
        <v>50000</v>
      </c>
      <c r="R7" s="203">
        <v>42500</v>
      </c>
      <c r="S7" s="50" t="s">
        <v>620</v>
      </c>
      <c r="T7" s="197">
        <v>8</v>
      </c>
      <c r="U7" s="197">
        <v>2</v>
      </c>
      <c r="V7" s="197"/>
      <c r="W7" s="197">
        <v>3</v>
      </c>
      <c r="X7" s="197">
        <v>2</v>
      </c>
      <c r="Y7" s="197">
        <v>1</v>
      </c>
      <c r="Z7" s="197"/>
      <c r="AA7" s="197">
        <v>1</v>
      </c>
      <c r="AB7" s="197">
        <v>2</v>
      </c>
      <c r="AC7" s="197">
        <v>2</v>
      </c>
      <c r="AD7" s="197">
        <v>1</v>
      </c>
      <c r="AE7" s="197">
        <v>1</v>
      </c>
      <c r="AF7" s="197">
        <v>10</v>
      </c>
      <c r="AG7" s="197">
        <v>2</v>
      </c>
      <c r="AH7" s="197">
        <v>8</v>
      </c>
      <c r="AI7" s="197">
        <v>3</v>
      </c>
      <c r="AJ7" s="197">
        <v>7</v>
      </c>
      <c r="AK7" s="197">
        <v>1</v>
      </c>
      <c r="AL7" s="197">
        <v>5</v>
      </c>
      <c r="AM7" s="197">
        <v>2</v>
      </c>
      <c r="AN7" s="197">
        <v>1</v>
      </c>
      <c r="AO7" s="197">
        <v>5</v>
      </c>
      <c r="AP7" s="197">
        <v>2</v>
      </c>
    </row>
    <row r="8" spans="1:42" x14ac:dyDescent="0.3">
      <c r="M8" s="371"/>
      <c r="R8" s="277">
        <f t="shared" ref="R8:AP8" si="0">SUM(R5:R7)</f>
        <v>96900</v>
      </c>
      <c r="S8" s="277">
        <f t="shared" si="0"/>
        <v>0</v>
      </c>
      <c r="T8" s="277">
        <f t="shared" si="0"/>
        <v>13</v>
      </c>
      <c r="U8" s="277">
        <f t="shared" si="0"/>
        <v>11</v>
      </c>
      <c r="V8" s="277">
        <f t="shared" si="0"/>
        <v>0</v>
      </c>
      <c r="W8" s="277">
        <f t="shared" si="0"/>
        <v>4</v>
      </c>
      <c r="X8" s="277">
        <f t="shared" si="0"/>
        <v>2</v>
      </c>
      <c r="Y8" s="277">
        <f t="shared" si="0"/>
        <v>2</v>
      </c>
      <c r="Z8" s="277">
        <f t="shared" si="0"/>
        <v>0</v>
      </c>
      <c r="AA8" s="277">
        <f t="shared" si="0"/>
        <v>1</v>
      </c>
      <c r="AB8" s="277">
        <f t="shared" si="0"/>
        <v>2</v>
      </c>
      <c r="AC8" s="277">
        <f t="shared" si="0"/>
        <v>3</v>
      </c>
      <c r="AD8" s="277">
        <f t="shared" si="0"/>
        <v>2</v>
      </c>
      <c r="AE8" s="277">
        <f t="shared" si="0"/>
        <v>1</v>
      </c>
      <c r="AF8" s="277">
        <f t="shared" si="0"/>
        <v>25</v>
      </c>
      <c r="AG8" s="277">
        <f t="shared" si="0"/>
        <v>2</v>
      </c>
      <c r="AH8" s="277">
        <f t="shared" si="0"/>
        <v>23</v>
      </c>
      <c r="AI8" s="277">
        <f t="shared" si="0"/>
        <v>3</v>
      </c>
      <c r="AJ8" s="277">
        <f t="shared" si="0"/>
        <v>7</v>
      </c>
      <c r="AK8" s="277">
        <f t="shared" si="0"/>
        <v>1</v>
      </c>
      <c r="AL8" s="277">
        <f t="shared" si="0"/>
        <v>6</v>
      </c>
      <c r="AM8" s="277">
        <f t="shared" si="0"/>
        <v>17</v>
      </c>
      <c r="AN8" s="277">
        <f t="shared" si="0"/>
        <v>1</v>
      </c>
      <c r="AO8" s="277">
        <f t="shared" si="0"/>
        <v>5</v>
      </c>
      <c r="AP8" s="277">
        <f t="shared" si="0"/>
        <v>2</v>
      </c>
    </row>
    <row r="9" spans="1:42" x14ac:dyDescent="0.3">
      <c r="M9" s="372"/>
    </row>
  </sheetData>
  <mergeCells count="26">
    <mergeCell ref="A2:A4"/>
    <mergeCell ref="S2:S4"/>
    <mergeCell ref="B2:B4"/>
    <mergeCell ref="I2:I4"/>
    <mergeCell ref="H2:H4"/>
    <mergeCell ref="D2:D4"/>
    <mergeCell ref="J2:J4"/>
    <mergeCell ref="K2:K4"/>
    <mergeCell ref="E2:E4"/>
    <mergeCell ref="F2:F4"/>
    <mergeCell ref="A1:AP1"/>
    <mergeCell ref="N2:N4"/>
    <mergeCell ref="O2:O4"/>
    <mergeCell ref="Q2:Q4"/>
    <mergeCell ref="AF2:AN3"/>
    <mergeCell ref="V2:V4"/>
    <mergeCell ref="W2:AE3"/>
    <mergeCell ref="L2:L4"/>
    <mergeCell ref="G2:G4"/>
    <mergeCell ref="AO2:AO4"/>
    <mergeCell ref="AP2:AP4"/>
    <mergeCell ref="T2:T4"/>
    <mergeCell ref="U2:U4"/>
    <mergeCell ref="R2:R4"/>
    <mergeCell ref="M2:M4"/>
    <mergeCell ref="C2:C4"/>
  </mergeCells>
  <phoneticPr fontId="2" type="noConversion"/>
  <pageMargins left="0.3" right="0.17" top="0.34" bottom="0.2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AU49"/>
  <sheetViews>
    <sheetView view="pageBreakPreview" topLeftCell="A18" zoomScale="60" zoomScaleNormal="60" workbookViewId="0">
      <selection activeCell="O40" sqref="O40"/>
    </sheetView>
  </sheetViews>
  <sheetFormatPr defaultRowHeight="18.75" x14ac:dyDescent="0.3"/>
  <cols>
    <col min="1" max="1" width="5.28515625" style="40" customWidth="1"/>
    <col min="2" max="2" width="12.7109375" style="40" customWidth="1"/>
    <col min="3" max="3" width="17.42578125" style="40" customWidth="1"/>
    <col min="4" max="4" width="25" style="4" customWidth="1"/>
    <col min="5" max="5" width="10.7109375" style="4" customWidth="1"/>
    <col min="6" max="6" width="7.28515625" style="4" customWidth="1"/>
    <col min="7" max="7" width="20.85546875" style="30" customWidth="1"/>
    <col min="8" max="8" width="12.7109375" style="30" customWidth="1"/>
    <col min="9" max="9" width="24" style="30" customWidth="1"/>
    <col min="10" max="10" width="17.5703125" style="179" customWidth="1"/>
    <col min="11" max="12" width="24" style="30" customWidth="1"/>
    <col min="13" max="13" width="24" style="368" customWidth="1"/>
    <col min="14" max="14" width="24" style="30" customWidth="1"/>
    <col min="15" max="15" width="11.7109375" style="31" customWidth="1"/>
    <col min="16" max="16" width="7.85546875" style="2" customWidth="1"/>
    <col min="17" max="17" width="10.7109375" style="5" hidden="1" customWidth="1"/>
    <col min="18" max="18" width="0.140625" style="2" hidden="1" customWidth="1"/>
    <col min="19" max="19" width="17.28515625" style="6" customWidth="1"/>
    <col min="20" max="20" width="18" style="6" customWidth="1"/>
    <col min="21" max="21" width="19.140625" style="2" hidden="1" customWidth="1"/>
    <col min="22" max="22" width="22.42578125" style="2" hidden="1" customWidth="1"/>
    <col min="23" max="23" width="19.85546875" style="2" hidden="1" customWidth="1"/>
    <col min="24" max="24" width="19.85546875" style="2" customWidth="1"/>
    <col min="25" max="27" width="9.140625" style="2"/>
    <col min="28" max="28" width="9.140625" style="4"/>
    <col min="29" max="36" width="9.140625" style="2"/>
    <col min="37" max="37" width="9.140625" style="4"/>
    <col min="38" max="16384" width="9.140625" style="2"/>
  </cols>
  <sheetData>
    <row r="1" spans="1:47" ht="36" customHeight="1" x14ac:dyDescent="0.3">
      <c r="A1" s="508" t="s">
        <v>85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</row>
    <row r="2" spans="1:47" ht="15.75" customHeight="1" x14ac:dyDescent="0.3">
      <c r="A2" s="378" t="s">
        <v>21</v>
      </c>
      <c r="B2" s="378" t="s">
        <v>143</v>
      </c>
      <c r="C2" s="378" t="s">
        <v>141</v>
      </c>
      <c r="D2" s="438" t="s">
        <v>22</v>
      </c>
      <c r="E2" s="438"/>
      <c r="F2" s="438" t="s">
        <v>394</v>
      </c>
      <c r="G2" s="379" t="s">
        <v>23</v>
      </c>
      <c r="H2" s="401" t="s">
        <v>535</v>
      </c>
      <c r="I2" s="379" t="s">
        <v>24</v>
      </c>
      <c r="J2" s="377" t="s">
        <v>568</v>
      </c>
      <c r="K2" s="377" t="s">
        <v>489</v>
      </c>
      <c r="L2" s="454" t="s">
        <v>491</v>
      </c>
      <c r="M2" s="454" t="s">
        <v>392</v>
      </c>
      <c r="N2" s="454" t="s">
        <v>1238</v>
      </c>
      <c r="O2" s="460" t="s">
        <v>395</v>
      </c>
      <c r="P2" s="468" t="s">
        <v>264</v>
      </c>
      <c r="Q2" s="147"/>
      <c r="R2" s="147"/>
      <c r="S2" s="466" t="s">
        <v>265</v>
      </c>
      <c r="T2" s="507" t="s">
        <v>263</v>
      </c>
      <c r="U2" s="8"/>
      <c r="V2" s="8"/>
      <c r="W2" s="8"/>
      <c r="X2" s="386" t="s">
        <v>619</v>
      </c>
      <c r="Y2" s="379" t="s">
        <v>361</v>
      </c>
      <c r="Z2" s="385" t="s">
        <v>362</v>
      </c>
      <c r="AA2" s="393" t="s">
        <v>363</v>
      </c>
      <c r="AB2" s="378" t="s">
        <v>358</v>
      </c>
      <c r="AC2" s="378"/>
      <c r="AD2" s="378"/>
      <c r="AE2" s="378"/>
      <c r="AF2" s="378"/>
      <c r="AG2" s="378"/>
      <c r="AH2" s="378"/>
      <c r="AI2" s="378"/>
      <c r="AJ2" s="378"/>
      <c r="AK2" s="378" t="s">
        <v>359</v>
      </c>
      <c r="AL2" s="378"/>
      <c r="AM2" s="378"/>
      <c r="AN2" s="378"/>
      <c r="AO2" s="378"/>
      <c r="AP2" s="378"/>
      <c r="AQ2" s="378"/>
      <c r="AR2" s="378"/>
      <c r="AS2" s="378"/>
      <c r="AT2" s="378"/>
    </row>
    <row r="3" spans="1:47" ht="23.25" customHeight="1" x14ac:dyDescent="0.3">
      <c r="A3" s="378"/>
      <c r="B3" s="378"/>
      <c r="C3" s="378"/>
      <c r="D3" s="438"/>
      <c r="E3" s="438"/>
      <c r="F3" s="438"/>
      <c r="G3" s="379"/>
      <c r="H3" s="469"/>
      <c r="I3" s="379"/>
      <c r="J3" s="377"/>
      <c r="K3" s="377"/>
      <c r="L3" s="464"/>
      <c r="M3" s="464"/>
      <c r="N3" s="464"/>
      <c r="O3" s="460"/>
      <c r="P3" s="468"/>
      <c r="Q3" s="8"/>
      <c r="R3" s="379"/>
      <c r="S3" s="466"/>
      <c r="T3" s="507"/>
      <c r="U3" s="8"/>
      <c r="V3" s="8"/>
      <c r="W3" s="8"/>
      <c r="X3" s="387"/>
      <c r="Y3" s="379"/>
      <c r="Z3" s="385"/>
      <c r="AA3" s="393"/>
      <c r="AB3" s="378"/>
      <c r="AC3" s="378"/>
      <c r="AD3" s="378"/>
      <c r="AE3" s="378"/>
      <c r="AF3" s="378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  <c r="AR3" s="378"/>
      <c r="AS3" s="378"/>
      <c r="AT3" s="378"/>
    </row>
    <row r="4" spans="1:47" ht="75" customHeight="1" x14ac:dyDescent="0.3">
      <c r="A4" s="378"/>
      <c r="B4" s="378"/>
      <c r="C4" s="378"/>
      <c r="D4" s="438"/>
      <c r="E4" s="438"/>
      <c r="F4" s="438"/>
      <c r="G4" s="379"/>
      <c r="H4" s="402"/>
      <c r="I4" s="379"/>
      <c r="J4" s="377"/>
      <c r="K4" s="377"/>
      <c r="L4" s="455"/>
      <c r="M4" s="455"/>
      <c r="N4" s="455"/>
      <c r="O4" s="460"/>
      <c r="P4" s="468"/>
      <c r="Q4" s="44" t="s">
        <v>29</v>
      </c>
      <c r="R4" s="379"/>
      <c r="S4" s="466"/>
      <c r="T4" s="507"/>
      <c r="U4" s="44" t="s">
        <v>86</v>
      </c>
      <c r="V4" s="44" t="s">
        <v>397</v>
      </c>
      <c r="W4" s="44" t="s">
        <v>397</v>
      </c>
      <c r="X4" s="388"/>
      <c r="Y4" s="379"/>
      <c r="Z4" s="385"/>
      <c r="AA4" s="393"/>
      <c r="AB4" s="28" t="s">
        <v>364</v>
      </c>
      <c r="AC4" s="28" t="s">
        <v>365</v>
      </c>
      <c r="AD4" s="8" t="s">
        <v>366</v>
      </c>
      <c r="AE4" s="8" t="s">
        <v>367</v>
      </c>
      <c r="AF4" s="8" t="s">
        <v>368</v>
      </c>
      <c r="AG4" s="8" t="s">
        <v>369</v>
      </c>
      <c r="AH4" s="8" t="s">
        <v>370</v>
      </c>
      <c r="AI4" s="8" t="s">
        <v>371</v>
      </c>
      <c r="AJ4" s="8" t="s">
        <v>372</v>
      </c>
      <c r="AK4" s="28" t="s">
        <v>373</v>
      </c>
      <c r="AL4" s="8" t="s">
        <v>365</v>
      </c>
      <c r="AM4" s="8" t="s">
        <v>366</v>
      </c>
      <c r="AN4" s="8" t="s">
        <v>374</v>
      </c>
      <c r="AO4" s="8" t="s">
        <v>375</v>
      </c>
      <c r="AP4" s="8" t="s">
        <v>376</v>
      </c>
      <c r="AQ4" s="8" t="s">
        <v>377</v>
      </c>
      <c r="AR4" s="8" t="s">
        <v>371</v>
      </c>
      <c r="AS4" s="8" t="s">
        <v>372</v>
      </c>
      <c r="AT4" s="8"/>
    </row>
    <row r="5" spans="1:47" ht="25.5" customHeight="1" x14ac:dyDescent="0.3">
      <c r="A5" s="8"/>
      <c r="B5" s="8"/>
      <c r="C5" s="8"/>
      <c r="D5" s="71"/>
      <c r="E5" s="71"/>
      <c r="F5" s="71"/>
      <c r="G5" s="1"/>
      <c r="H5" s="148"/>
      <c r="I5" s="1"/>
      <c r="J5" s="28"/>
      <c r="K5" s="28"/>
      <c r="L5" s="155"/>
      <c r="M5" s="155"/>
      <c r="N5" s="155"/>
      <c r="O5" s="46"/>
      <c r="P5" s="44"/>
      <c r="Q5" s="44"/>
      <c r="R5" s="1"/>
      <c r="S5" s="103"/>
      <c r="T5" s="50"/>
      <c r="U5" s="44"/>
      <c r="V5" s="44"/>
      <c r="W5" s="44"/>
      <c r="X5" s="44"/>
      <c r="Y5" s="1"/>
      <c r="Z5" s="59"/>
      <c r="AA5" s="45"/>
      <c r="AB5" s="28"/>
      <c r="AC5" s="28"/>
      <c r="AD5" s="8"/>
      <c r="AE5" s="8"/>
      <c r="AF5" s="8"/>
      <c r="AG5" s="8"/>
      <c r="AH5" s="8"/>
      <c r="AI5" s="8"/>
      <c r="AJ5" s="8"/>
      <c r="AK5" s="28"/>
      <c r="AL5" s="8"/>
      <c r="AM5" s="8"/>
      <c r="AN5" s="8"/>
      <c r="AO5" s="8"/>
      <c r="AP5" s="8"/>
      <c r="AQ5" s="8"/>
      <c r="AR5" s="8"/>
      <c r="AS5" s="8"/>
      <c r="AT5" s="8"/>
    </row>
    <row r="6" spans="1:47" ht="86.25" hidden="1" customHeight="1" x14ac:dyDescent="0.3">
      <c r="A6" s="134">
        <v>1</v>
      </c>
      <c r="B6" s="134">
        <v>15</v>
      </c>
      <c r="C6" s="143">
        <v>41499</v>
      </c>
      <c r="D6" s="28" t="s">
        <v>87</v>
      </c>
      <c r="E6" s="28" t="s">
        <v>380</v>
      </c>
      <c r="F6" s="28" t="s">
        <v>385</v>
      </c>
      <c r="G6" s="28" t="s">
        <v>88</v>
      </c>
      <c r="H6" s="28"/>
      <c r="I6" s="28" t="s">
        <v>89</v>
      </c>
      <c r="J6" s="1" t="s">
        <v>504</v>
      </c>
      <c r="K6" s="1" t="s">
        <v>493</v>
      </c>
      <c r="L6" s="127" t="s">
        <v>494</v>
      </c>
      <c r="M6" s="127" t="s">
        <v>1269</v>
      </c>
      <c r="N6" s="127">
        <v>2008</v>
      </c>
      <c r="O6" s="124">
        <v>1987</v>
      </c>
      <c r="P6" s="28">
        <v>0</v>
      </c>
      <c r="Q6" s="28"/>
      <c r="R6" s="28"/>
      <c r="S6" s="70">
        <v>373396</v>
      </c>
      <c r="T6" s="103">
        <v>317386</v>
      </c>
      <c r="U6" s="137">
        <v>141301170038</v>
      </c>
      <c r="V6" s="137">
        <v>30814132870021</v>
      </c>
      <c r="W6" s="140">
        <v>1081419001487</v>
      </c>
      <c r="X6" s="140" t="s">
        <v>620</v>
      </c>
      <c r="Y6" s="78">
        <v>0</v>
      </c>
      <c r="Z6" s="8">
        <v>2</v>
      </c>
      <c r="AA6" s="8"/>
      <c r="AB6" s="28">
        <v>1</v>
      </c>
      <c r="AC6" s="8"/>
      <c r="AD6" s="8">
        <v>1</v>
      </c>
      <c r="AE6" s="8"/>
      <c r="AF6" s="8"/>
      <c r="AG6" s="8"/>
      <c r="AH6" s="8"/>
      <c r="AI6" s="8"/>
      <c r="AJ6" s="8"/>
      <c r="AK6" s="28">
        <v>2</v>
      </c>
      <c r="AL6" s="8"/>
      <c r="AM6" s="8">
        <v>2</v>
      </c>
      <c r="AN6" s="8"/>
      <c r="AO6" s="8"/>
      <c r="AP6" s="8"/>
      <c r="AQ6" s="8"/>
      <c r="AR6" s="8"/>
      <c r="AS6" s="8"/>
      <c r="AT6" s="8"/>
    </row>
    <row r="7" spans="1:47" ht="78" hidden="1" customHeight="1" x14ac:dyDescent="0.3">
      <c r="A7" s="28">
        <v>2</v>
      </c>
      <c r="B7" s="28">
        <v>15</v>
      </c>
      <c r="C7" s="143">
        <v>41499</v>
      </c>
      <c r="D7" s="71" t="s">
        <v>90</v>
      </c>
      <c r="E7" s="28" t="s">
        <v>380</v>
      </c>
      <c r="F7" s="28" t="s">
        <v>385</v>
      </c>
      <c r="G7" s="134" t="s">
        <v>422</v>
      </c>
      <c r="H7" s="134" t="s">
        <v>535</v>
      </c>
      <c r="I7" s="134" t="s">
        <v>5</v>
      </c>
      <c r="J7" s="134" t="s">
        <v>505</v>
      </c>
      <c r="K7" s="71" t="s">
        <v>125</v>
      </c>
      <c r="L7" s="134"/>
      <c r="M7" s="134" t="s">
        <v>1056</v>
      </c>
      <c r="N7" s="134">
        <v>2012</v>
      </c>
      <c r="O7" s="137">
        <v>1969</v>
      </c>
      <c r="P7" s="134">
        <v>0</v>
      </c>
      <c r="Q7" s="134"/>
      <c r="R7" s="134"/>
      <c r="S7" s="133">
        <v>77000</v>
      </c>
      <c r="T7" s="133">
        <v>65450</v>
      </c>
      <c r="U7" s="137">
        <v>141700200936</v>
      </c>
      <c r="V7" s="137">
        <v>312143533100069</v>
      </c>
      <c r="W7" s="140">
        <v>1081419001487</v>
      </c>
      <c r="X7" s="140" t="s">
        <v>620</v>
      </c>
      <c r="Y7" s="78">
        <v>0</v>
      </c>
      <c r="Z7" s="8">
        <v>1</v>
      </c>
      <c r="AA7" s="8"/>
      <c r="AB7" s="28">
        <v>1</v>
      </c>
      <c r="AC7" s="8"/>
      <c r="AD7" s="8">
        <v>1</v>
      </c>
      <c r="AE7" s="8">
        <v>1</v>
      </c>
      <c r="AF7" s="8"/>
      <c r="AG7" s="8"/>
      <c r="AH7" s="8"/>
      <c r="AI7" s="8"/>
      <c r="AJ7" s="8"/>
      <c r="AK7" s="28">
        <v>1</v>
      </c>
      <c r="AL7" s="8"/>
      <c r="AM7" s="8">
        <v>1</v>
      </c>
      <c r="AN7" s="8">
        <v>1</v>
      </c>
      <c r="AO7" s="8"/>
      <c r="AP7" s="8"/>
      <c r="AQ7" s="8">
        <v>1</v>
      </c>
      <c r="AR7" s="8">
        <v>1</v>
      </c>
      <c r="AS7" s="8"/>
      <c r="AT7" s="8"/>
    </row>
    <row r="8" spans="1:47" ht="75" hidden="1" customHeight="1" x14ac:dyDescent="0.3">
      <c r="A8" s="28">
        <v>3</v>
      </c>
      <c r="B8" s="28">
        <v>15</v>
      </c>
      <c r="C8" s="143">
        <v>41499</v>
      </c>
      <c r="D8" s="71" t="s">
        <v>91</v>
      </c>
      <c r="E8" s="28" t="s">
        <v>380</v>
      </c>
      <c r="F8" s="28" t="s">
        <v>385</v>
      </c>
      <c r="G8" s="28" t="s">
        <v>92</v>
      </c>
      <c r="H8" s="28" t="s">
        <v>535</v>
      </c>
      <c r="I8" s="28" t="s">
        <v>93</v>
      </c>
      <c r="J8" s="28" t="s">
        <v>504</v>
      </c>
      <c r="K8" s="126" t="s">
        <v>493</v>
      </c>
      <c r="L8" s="127" t="s">
        <v>512</v>
      </c>
      <c r="M8" s="127" t="s">
        <v>1270</v>
      </c>
      <c r="N8" s="127">
        <v>2008</v>
      </c>
      <c r="O8" s="124">
        <v>1964</v>
      </c>
      <c r="P8" s="28">
        <v>0</v>
      </c>
      <c r="Q8" s="28"/>
      <c r="R8" s="28"/>
      <c r="S8" s="70">
        <v>180790</v>
      </c>
      <c r="T8" s="70">
        <v>153671</v>
      </c>
      <c r="U8" s="137">
        <v>141700394960</v>
      </c>
      <c r="V8" s="137">
        <v>308143535700033</v>
      </c>
      <c r="W8" s="140">
        <v>1081419001487</v>
      </c>
      <c r="X8" s="140" t="s">
        <v>620</v>
      </c>
      <c r="Y8" s="78">
        <v>0</v>
      </c>
      <c r="Z8" s="8">
        <v>0</v>
      </c>
      <c r="AA8" s="8"/>
      <c r="AB8" s="28">
        <v>1</v>
      </c>
      <c r="AC8" s="8"/>
      <c r="AD8" s="8">
        <v>1</v>
      </c>
      <c r="AE8" s="8"/>
      <c r="AF8" s="8"/>
      <c r="AG8" s="8"/>
      <c r="AH8" s="8">
        <v>1</v>
      </c>
      <c r="AI8" s="8"/>
      <c r="AJ8" s="8"/>
      <c r="AK8" s="28"/>
      <c r="AL8" s="8"/>
      <c r="AM8" s="8"/>
      <c r="AN8" s="8"/>
      <c r="AO8" s="8"/>
      <c r="AP8" s="8"/>
      <c r="AQ8" s="8"/>
      <c r="AR8" s="8"/>
      <c r="AS8" s="8"/>
      <c r="AT8" s="8"/>
    </row>
    <row r="9" spans="1:47" ht="129" hidden="1" customHeight="1" x14ac:dyDescent="0.3">
      <c r="A9" s="28">
        <v>4</v>
      </c>
      <c r="B9" s="28">
        <v>15</v>
      </c>
      <c r="C9" s="143">
        <v>41499</v>
      </c>
      <c r="D9" s="71" t="s">
        <v>4</v>
      </c>
      <c r="E9" s="28" t="s">
        <v>380</v>
      </c>
      <c r="F9" s="28" t="s">
        <v>384</v>
      </c>
      <c r="G9" s="28" t="s">
        <v>94</v>
      </c>
      <c r="H9" s="28"/>
      <c r="I9" s="28" t="s">
        <v>95</v>
      </c>
      <c r="J9" s="28" t="s">
        <v>505</v>
      </c>
      <c r="K9" s="64" t="s">
        <v>495</v>
      </c>
      <c r="L9" s="134"/>
      <c r="M9" s="134" t="s">
        <v>1271</v>
      </c>
      <c r="N9" s="134">
        <v>2011</v>
      </c>
      <c r="O9" s="124">
        <v>1969</v>
      </c>
      <c r="P9" s="28">
        <v>2</v>
      </c>
      <c r="Q9" s="28"/>
      <c r="R9" s="28"/>
      <c r="S9" s="70">
        <v>65371</v>
      </c>
      <c r="T9" s="70">
        <v>55565</v>
      </c>
      <c r="U9" s="137">
        <v>141000187743</v>
      </c>
      <c r="V9" s="137">
        <v>311141932100015</v>
      </c>
      <c r="W9" s="140">
        <v>1081419001487</v>
      </c>
      <c r="X9" s="140" t="s">
        <v>620</v>
      </c>
      <c r="Y9" s="78">
        <v>2</v>
      </c>
      <c r="Z9" s="8">
        <v>2</v>
      </c>
      <c r="AA9" s="8"/>
      <c r="AB9" s="28">
        <v>1</v>
      </c>
      <c r="AC9" s="8"/>
      <c r="AD9" s="8">
        <v>1</v>
      </c>
      <c r="AE9" s="8"/>
      <c r="AF9" s="8"/>
      <c r="AG9" s="8">
        <v>1</v>
      </c>
      <c r="AH9" s="8"/>
      <c r="AI9" s="8"/>
      <c r="AJ9" s="8"/>
      <c r="AK9" s="28">
        <v>2</v>
      </c>
      <c r="AL9" s="8">
        <v>2</v>
      </c>
      <c r="AM9" s="8"/>
      <c r="AN9" s="8"/>
      <c r="AO9" s="8">
        <v>2</v>
      </c>
      <c r="AP9" s="8"/>
      <c r="AQ9" s="8"/>
      <c r="AR9" s="8"/>
      <c r="AS9" s="8"/>
      <c r="AT9" s="8"/>
    </row>
    <row r="10" spans="1:47" ht="103.5" hidden="1" customHeight="1" x14ac:dyDescent="0.3">
      <c r="A10" s="134">
        <v>5</v>
      </c>
      <c r="B10" s="134">
        <v>15</v>
      </c>
      <c r="C10" s="143">
        <v>41499</v>
      </c>
      <c r="D10" s="71" t="s">
        <v>96</v>
      </c>
      <c r="E10" s="28" t="s">
        <v>380</v>
      </c>
      <c r="F10" s="28" t="s">
        <v>385</v>
      </c>
      <c r="G10" s="144" t="s">
        <v>97</v>
      </c>
      <c r="H10" s="144" t="s">
        <v>535</v>
      </c>
      <c r="I10" s="136" t="s">
        <v>98</v>
      </c>
      <c r="J10" s="134" t="s">
        <v>505</v>
      </c>
      <c r="K10" s="71" t="s">
        <v>125</v>
      </c>
      <c r="L10" s="136"/>
      <c r="M10" s="136" t="s">
        <v>1272</v>
      </c>
      <c r="N10" s="374">
        <v>2012</v>
      </c>
      <c r="O10" s="145">
        <v>1951</v>
      </c>
      <c r="P10" s="144">
        <v>1</v>
      </c>
      <c r="Q10" s="144"/>
      <c r="R10" s="134"/>
      <c r="S10" s="146">
        <v>449541</v>
      </c>
      <c r="T10" s="146">
        <v>382109</v>
      </c>
      <c r="U10" s="137">
        <v>141500186427</v>
      </c>
      <c r="V10" s="137">
        <v>312141523500010</v>
      </c>
      <c r="W10" s="140">
        <v>1081419001487</v>
      </c>
      <c r="X10" s="140" t="s">
        <v>620</v>
      </c>
      <c r="Y10" s="78">
        <v>1</v>
      </c>
      <c r="Z10" s="8">
        <v>0</v>
      </c>
      <c r="AA10" s="8"/>
      <c r="AB10" s="28">
        <v>1</v>
      </c>
      <c r="AC10" s="8"/>
      <c r="AD10" s="8">
        <v>1</v>
      </c>
      <c r="AE10" s="8"/>
      <c r="AF10" s="8"/>
      <c r="AG10" s="8"/>
      <c r="AH10" s="8"/>
      <c r="AI10" s="8"/>
      <c r="AJ10" s="8"/>
      <c r="AK10" s="28">
        <v>1</v>
      </c>
      <c r="AL10" s="8"/>
      <c r="AM10" s="8">
        <v>1</v>
      </c>
      <c r="AN10" s="8"/>
      <c r="AO10" s="8"/>
      <c r="AP10" s="8"/>
      <c r="AQ10" s="8">
        <v>1</v>
      </c>
      <c r="AR10" s="8">
        <v>1</v>
      </c>
      <c r="AS10" s="8"/>
      <c r="AT10" s="8"/>
    </row>
    <row r="11" spans="1:47" s="41" customFormat="1" ht="133.5" hidden="1" customHeight="1" x14ac:dyDescent="0.3">
      <c r="A11" s="71">
        <v>6</v>
      </c>
      <c r="B11" s="71">
        <v>15</v>
      </c>
      <c r="C11" s="143">
        <v>41499</v>
      </c>
      <c r="D11" s="72" t="s">
        <v>99</v>
      </c>
      <c r="E11" s="28" t="s">
        <v>380</v>
      </c>
      <c r="F11" s="28" t="s">
        <v>384</v>
      </c>
      <c r="G11" s="345" t="s">
        <v>100</v>
      </c>
      <c r="H11" s="345"/>
      <c r="I11" s="144" t="s">
        <v>101</v>
      </c>
      <c r="J11" s="144" t="s">
        <v>505</v>
      </c>
      <c r="K11" s="64" t="s">
        <v>120</v>
      </c>
      <c r="L11" s="134"/>
      <c r="M11" s="134" t="s">
        <v>1270</v>
      </c>
      <c r="N11" s="134">
        <v>2008</v>
      </c>
      <c r="O11" s="145">
        <v>1960</v>
      </c>
      <c r="P11" s="144">
        <v>0</v>
      </c>
      <c r="Q11" s="144"/>
      <c r="R11" s="345"/>
      <c r="S11" s="136">
        <v>660355</v>
      </c>
      <c r="T11" s="136">
        <v>561301</v>
      </c>
      <c r="U11" s="137">
        <v>141800009884</v>
      </c>
      <c r="V11" s="137">
        <v>308144823500012</v>
      </c>
      <c r="W11" s="140">
        <v>1081419001487</v>
      </c>
      <c r="X11" s="140" t="s">
        <v>620</v>
      </c>
      <c r="Y11" s="78">
        <v>0</v>
      </c>
      <c r="Z11" s="8">
        <v>0</v>
      </c>
      <c r="AA11" s="8"/>
      <c r="AB11" s="28">
        <v>1</v>
      </c>
      <c r="AC11" s="8">
        <v>1</v>
      </c>
      <c r="AD11" s="8"/>
      <c r="AE11" s="8"/>
      <c r="AF11" s="8"/>
      <c r="AG11" s="8"/>
      <c r="AH11" s="8"/>
      <c r="AI11" s="8"/>
      <c r="AJ11" s="8"/>
      <c r="AK11" s="28">
        <v>0</v>
      </c>
      <c r="AL11" s="8"/>
      <c r="AM11" s="8"/>
      <c r="AN11" s="8"/>
      <c r="AO11" s="8"/>
      <c r="AP11" s="8"/>
      <c r="AQ11" s="8">
        <v>1</v>
      </c>
      <c r="AR11" s="8">
        <v>1</v>
      </c>
      <c r="AS11" s="8"/>
      <c r="AT11" s="8"/>
    </row>
    <row r="12" spans="1:47" s="42" customFormat="1" ht="84.75" customHeight="1" x14ac:dyDescent="0.3">
      <c r="A12" s="28">
        <v>7</v>
      </c>
      <c r="B12" s="28">
        <v>15</v>
      </c>
      <c r="C12" s="143">
        <v>41499</v>
      </c>
      <c r="D12" s="28" t="s">
        <v>102</v>
      </c>
      <c r="E12" s="28" t="s">
        <v>380</v>
      </c>
      <c r="F12" s="28" t="s">
        <v>384</v>
      </c>
      <c r="G12" s="134" t="s">
        <v>249</v>
      </c>
      <c r="H12" s="134"/>
      <c r="I12" s="134" t="s">
        <v>447</v>
      </c>
      <c r="J12" s="134" t="s">
        <v>505</v>
      </c>
      <c r="K12" s="28" t="s">
        <v>510</v>
      </c>
      <c r="L12" s="134"/>
      <c r="M12" s="134" t="s">
        <v>1270</v>
      </c>
      <c r="N12" s="134">
        <v>2011</v>
      </c>
      <c r="O12" s="137">
        <v>1985</v>
      </c>
      <c r="P12" s="134">
        <v>0</v>
      </c>
      <c r="Q12" s="134"/>
      <c r="R12" s="134"/>
      <c r="S12" s="133">
        <v>982475</v>
      </c>
      <c r="T12" s="133">
        <v>600000</v>
      </c>
      <c r="U12" s="137">
        <v>143521693622</v>
      </c>
      <c r="V12" s="137">
        <v>311143531800065</v>
      </c>
      <c r="W12" s="140">
        <v>1081419001487</v>
      </c>
      <c r="X12" s="140" t="s">
        <v>620</v>
      </c>
      <c r="Y12" s="78">
        <v>0</v>
      </c>
      <c r="Z12" s="8">
        <v>1</v>
      </c>
      <c r="AA12" s="8"/>
      <c r="AB12" s="28">
        <v>1</v>
      </c>
      <c r="AC12" s="8">
        <v>1</v>
      </c>
      <c r="AD12" s="8"/>
      <c r="AE12" s="8"/>
      <c r="AF12" s="8"/>
      <c r="AG12" s="8">
        <v>1</v>
      </c>
      <c r="AH12" s="8"/>
      <c r="AI12" s="8"/>
      <c r="AJ12" s="8"/>
      <c r="AK12" s="28">
        <v>1</v>
      </c>
      <c r="AL12" s="8">
        <v>1</v>
      </c>
      <c r="AM12" s="8"/>
      <c r="AN12" s="8"/>
      <c r="AO12" s="8">
        <v>1</v>
      </c>
      <c r="AP12" s="8"/>
      <c r="AQ12" s="8"/>
      <c r="AR12" s="8"/>
      <c r="AS12" s="8"/>
      <c r="AT12" s="8"/>
    </row>
    <row r="13" spans="1:47" s="43" customFormat="1" ht="75.75" customHeight="1" x14ac:dyDescent="0.3">
      <c r="A13" s="28">
        <v>8</v>
      </c>
      <c r="B13" s="28">
        <v>15</v>
      </c>
      <c r="C13" s="143">
        <v>41499</v>
      </c>
      <c r="D13" s="71" t="s">
        <v>103</v>
      </c>
      <c r="E13" s="28" t="s">
        <v>380</v>
      </c>
      <c r="F13" s="28" t="s">
        <v>384</v>
      </c>
      <c r="G13" s="134" t="s">
        <v>249</v>
      </c>
      <c r="H13" s="134"/>
      <c r="I13" s="71" t="s">
        <v>104</v>
      </c>
      <c r="J13" s="71" t="s">
        <v>505</v>
      </c>
      <c r="K13" s="71" t="s">
        <v>125</v>
      </c>
      <c r="L13" s="134"/>
      <c r="M13" s="134" t="s">
        <v>1273</v>
      </c>
      <c r="N13" s="134">
        <v>2012</v>
      </c>
      <c r="O13" s="75">
        <v>1989</v>
      </c>
      <c r="P13" s="71">
        <v>0</v>
      </c>
      <c r="Q13" s="71"/>
      <c r="R13" s="8"/>
      <c r="S13" s="50">
        <v>405246</v>
      </c>
      <c r="T13" s="50">
        <v>344459</v>
      </c>
      <c r="U13" s="137">
        <v>143521693622</v>
      </c>
      <c r="V13" s="137">
        <v>311143531800065</v>
      </c>
      <c r="W13" s="140">
        <v>1081419001487</v>
      </c>
      <c r="X13" s="140" t="s">
        <v>620</v>
      </c>
      <c r="Y13" s="78">
        <v>0</v>
      </c>
      <c r="Z13" s="8">
        <v>1</v>
      </c>
      <c r="AA13" s="8"/>
      <c r="AB13" s="28">
        <v>1</v>
      </c>
      <c r="AC13" s="8">
        <v>1</v>
      </c>
      <c r="AD13" s="8"/>
      <c r="AE13" s="8"/>
      <c r="AF13" s="8"/>
      <c r="AG13" s="8">
        <v>1</v>
      </c>
      <c r="AH13" s="8"/>
      <c r="AI13" s="8"/>
      <c r="AJ13" s="8"/>
      <c r="AK13" s="28">
        <v>1</v>
      </c>
      <c r="AL13" s="8">
        <v>1</v>
      </c>
      <c r="AM13" s="8"/>
      <c r="AN13" s="8"/>
      <c r="AO13" s="8">
        <v>1</v>
      </c>
      <c r="AP13" s="8"/>
      <c r="AQ13" s="8"/>
      <c r="AR13" s="8"/>
      <c r="AS13" s="8"/>
      <c r="AT13" s="8"/>
      <c r="AU13" s="142"/>
    </row>
    <row r="14" spans="1:47" s="278" customFormat="1" ht="99" customHeight="1" x14ac:dyDescent="0.3">
      <c r="A14" s="256">
        <v>9</v>
      </c>
      <c r="B14" s="256">
        <v>15</v>
      </c>
      <c r="C14" s="257">
        <v>41499</v>
      </c>
      <c r="D14" s="256" t="s">
        <v>105</v>
      </c>
      <c r="E14" s="256" t="s">
        <v>380</v>
      </c>
      <c r="F14" s="256" t="s">
        <v>384</v>
      </c>
      <c r="G14" s="256" t="s">
        <v>472</v>
      </c>
      <c r="H14" s="256"/>
      <c r="I14" s="256" t="s">
        <v>514</v>
      </c>
      <c r="J14" s="256" t="s">
        <v>505</v>
      </c>
      <c r="K14" s="325" t="s">
        <v>495</v>
      </c>
      <c r="L14" s="256"/>
      <c r="M14" s="256" t="s">
        <v>1273</v>
      </c>
      <c r="N14" s="256">
        <v>2007</v>
      </c>
      <c r="O14" s="325">
        <v>1978</v>
      </c>
      <c r="P14" s="256">
        <v>0</v>
      </c>
      <c r="Q14" s="256"/>
      <c r="R14" s="256"/>
      <c r="S14" s="270">
        <v>692331</v>
      </c>
      <c r="T14" s="270">
        <v>520059</v>
      </c>
      <c r="U14" s="325">
        <v>143521693622</v>
      </c>
      <c r="V14" s="325">
        <v>311143531800065</v>
      </c>
      <c r="W14" s="326">
        <v>1081419001487</v>
      </c>
      <c r="X14" s="326" t="s">
        <v>620</v>
      </c>
      <c r="Y14" s="327">
        <v>0</v>
      </c>
      <c r="Z14" s="256">
        <v>1</v>
      </c>
      <c r="AA14" s="256"/>
      <c r="AB14" s="256">
        <v>1</v>
      </c>
      <c r="AC14" s="256">
        <v>1</v>
      </c>
      <c r="AD14" s="256"/>
      <c r="AE14" s="256"/>
      <c r="AF14" s="256"/>
      <c r="AG14" s="256">
        <v>1</v>
      </c>
      <c r="AH14" s="256"/>
      <c r="AI14" s="256"/>
      <c r="AJ14" s="256"/>
      <c r="AK14" s="256">
        <v>1</v>
      </c>
      <c r="AL14" s="256">
        <v>1</v>
      </c>
      <c r="AM14" s="256"/>
      <c r="AN14" s="256"/>
      <c r="AO14" s="256">
        <v>1</v>
      </c>
      <c r="AP14" s="256"/>
      <c r="AQ14" s="256"/>
      <c r="AR14" s="256"/>
      <c r="AS14" s="256"/>
      <c r="AT14" s="256"/>
    </row>
    <row r="15" spans="1:47" s="4" customFormat="1" ht="54.75" customHeight="1" x14ac:dyDescent="0.3">
      <c r="A15" s="182">
        <v>10</v>
      </c>
      <c r="B15" s="182">
        <v>30</v>
      </c>
      <c r="C15" s="346">
        <v>41569</v>
      </c>
      <c r="D15" s="91" t="s">
        <v>622</v>
      </c>
      <c r="E15" s="182" t="s">
        <v>379</v>
      </c>
      <c r="F15" s="182"/>
      <c r="G15" s="91" t="s">
        <v>249</v>
      </c>
      <c r="H15" s="182"/>
      <c r="I15" s="178" t="s">
        <v>636</v>
      </c>
      <c r="J15" s="28" t="s">
        <v>505</v>
      </c>
      <c r="K15" s="71" t="s">
        <v>125</v>
      </c>
      <c r="L15" s="182"/>
      <c r="M15" s="28" t="s">
        <v>1056</v>
      </c>
      <c r="N15" s="182">
        <v>2006</v>
      </c>
      <c r="O15" s="300">
        <v>1973</v>
      </c>
      <c r="P15" s="182">
        <v>12</v>
      </c>
      <c r="Q15" s="347"/>
      <c r="R15" s="182"/>
      <c r="S15" s="324">
        <v>942640</v>
      </c>
      <c r="T15" s="324">
        <v>600000</v>
      </c>
      <c r="U15" s="182"/>
      <c r="V15" s="182"/>
      <c r="W15" s="182"/>
      <c r="X15" s="182" t="s">
        <v>605</v>
      </c>
      <c r="Y15" s="182">
        <v>12</v>
      </c>
      <c r="Z15" s="182">
        <v>0</v>
      </c>
      <c r="AA15" s="182"/>
      <c r="AB15" s="182">
        <v>1</v>
      </c>
      <c r="AC15" s="182"/>
      <c r="AD15" s="182"/>
      <c r="AE15" s="182"/>
      <c r="AF15" s="182"/>
      <c r="AG15" s="182"/>
      <c r="AH15" s="182"/>
      <c r="AI15" s="182"/>
      <c r="AJ15" s="182"/>
      <c r="AK15" s="182">
        <v>12</v>
      </c>
      <c r="AL15" s="182">
        <v>4</v>
      </c>
      <c r="AM15" s="182">
        <v>8</v>
      </c>
      <c r="AN15" s="182"/>
      <c r="AO15" s="182"/>
      <c r="AP15" s="182"/>
      <c r="AQ15" s="182">
        <v>2</v>
      </c>
      <c r="AR15" s="182">
        <v>12</v>
      </c>
      <c r="AS15" s="182"/>
      <c r="AT15" s="182"/>
    </row>
    <row r="16" spans="1:47" s="4" customFormat="1" ht="78" customHeight="1" x14ac:dyDescent="0.3">
      <c r="A16" s="182">
        <v>11</v>
      </c>
      <c r="B16" s="182">
        <v>30</v>
      </c>
      <c r="C16" s="346">
        <v>41569</v>
      </c>
      <c r="D16" s="91" t="s">
        <v>623</v>
      </c>
      <c r="E16" s="182" t="s">
        <v>379</v>
      </c>
      <c r="F16" s="28" t="s">
        <v>385</v>
      </c>
      <c r="G16" s="91" t="s">
        <v>249</v>
      </c>
      <c r="H16" s="182"/>
      <c r="I16" s="178" t="s">
        <v>637</v>
      </c>
      <c r="J16" s="28" t="s">
        <v>505</v>
      </c>
      <c r="K16" s="182" t="s">
        <v>495</v>
      </c>
      <c r="L16" s="182"/>
      <c r="M16" s="28" t="s">
        <v>1274</v>
      </c>
      <c r="N16" s="182">
        <v>2009</v>
      </c>
      <c r="O16" s="300">
        <v>1983</v>
      </c>
      <c r="P16" s="182">
        <v>7</v>
      </c>
      <c r="Q16" s="347"/>
      <c r="R16" s="182"/>
      <c r="S16" s="324">
        <v>2280605</v>
      </c>
      <c r="T16" s="324">
        <v>600000</v>
      </c>
      <c r="U16" s="182"/>
      <c r="V16" s="182"/>
      <c r="W16" s="182"/>
      <c r="X16" s="182" t="s">
        <v>605</v>
      </c>
      <c r="Y16" s="182">
        <v>7</v>
      </c>
      <c r="Z16" s="182">
        <v>0</v>
      </c>
      <c r="AA16" s="182"/>
      <c r="AB16" s="182">
        <v>1</v>
      </c>
      <c r="AC16" s="182"/>
      <c r="AD16" s="182">
        <v>1</v>
      </c>
      <c r="AE16" s="182"/>
      <c r="AF16" s="182"/>
      <c r="AG16" s="182"/>
      <c r="AH16" s="182"/>
      <c r="AI16" s="182"/>
      <c r="AJ16" s="182"/>
      <c r="AK16" s="182">
        <v>7</v>
      </c>
      <c r="AL16" s="182">
        <v>1</v>
      </c>
      <c r="AM16" s="182">
        <v>6</v>
      </c>
      <c r="AN16" s="182"/>
      <c r="AO16" s="182"/>
      <c r="AP16" s="182"/>
      <c r="AQ16" s="182"/>
      <c r="AR16" s="182">
        <v>7</v>
      </c>
      <c r="AS16" s="182"/>
      <c r="AT16" s="182"/>
    </row>
    <row r="17" spans="1:46" s="4" customFormat="1" ht="63.75" customHeight="1" x14ac:dyDescent="0.3">
      <c r="A17" s="182">
        <v>12</v>
      </c>
      <c r="B17" s="182">
        <v>30</v>
      </c>
      <c r="C17" s="346">
        <v>41569</v>
      </c>
      <c r="D17" s="91" t="s">
        <v>624</v>
      </c>
      <c r="E17" s="182" t="s">
        <v>379</v>
      </c>
      <c r="F17" s="28" t="s">
        <v>385</v>
      </c>
      <c r="G17" s="91" t="s">
        <v>249</v>
      </c>
      <c r="H17" s="182"/>
      <c r="I17" s="178" t="s">
        <v>638</v>
      </c>
      <c r="J17" s="28" t="s">
        <v>505</v>
      </c>
      <c r="K17" s="71" t="s">
        <v>125</v>
      </c>
      <c r="L17" s="182"/>
      <c r="M17" s="28" t="s">
        <v>1275</v>
      </c>
      <c r="N17" s="182">
        <v>2011</v>
      </c>
      <c r="O17" s="300">
        <v>1967</v>
      </c>
      <c r="P17" s="182">
        <v>5</v>
      </c>
      <c r="Q17" s="347"/>
      <c r="R17" s="182"/>
      <c r="S17" s="324">
        <v>631170</v>
      </c>
      <c r="T17" s="324">
        <v>600000</v>
      </c>
      <c r="U17" s="182"/>
      <c r="V17" s="182"/>
      <c r="W17" s="182"/>
      <c r="X17" s="182" t="s">
        <v>605</v>
      </c>
      <c r="Y17" s="182">
        <v>6</v>
      </c>
      <c r="Z17" s="182">
        <v>9</v>
      </c>
      <c r="AA17" s="182"/>
      <c r="AB17" s="182">
        <v>1</v>
      </c>
      <c r="AC17" s="182"/>
      <c r="AD17" s="182">
        <v>1</v>
      </c>
      <c r="AE17" s="182"/>
      <c r="AF17" s="182"/>
      <c r="AG17" s="182"/>
      <c r="AH17" s="182">
        <v>1</v>
      </c>
      <c r="AI17" s="182">
        <v>1</v>
      </c>
      <c r="AJ17" s="182"/>
      <c r="AK17" s="182">
        <v>15</v>
      </c>
      <c r="AL17" s="182"/>
      <c r="AM17" s="182">
        <v>15</v>
      </c>
      <c r="AN17" s="182"/>
      <c r="AO17" s="182"/>
      <c r="AP17" s="182"/>
      <c r="AQ17" s="182">
        <v>1</v>
      </c>
      <c r="AR17" s="182">
        <v>15</v>
      </c>
      <c r="AS17" s="182"/>
      <c r="AT17" s="182"/>
    </row>
    <row r="18" spans="1:46" s="4" customFormat="1" ht="48.75" customHeight="1" x14ac:dyDescent="0.3">
      <c r="A18" s="182">
        <v>13</v>
      </c>
      <c r="B18" s="182">
        <v>30</v>
      </c>
      <c r="C18" s="346">
        <v>41569</v>
      </c>
      <c r="D18" s="91" t="s">
        <v>625</v>
      </c>
      <c r="E18" s="28" t="s">
        <v>380</v>
      </c>
      <c r="F18" s="28" t="s">
        <v>385</v>
      </c>
      <c r="G18" s="91" t="s">
        <v>472</v>
      </c>
      <c r="H18" s="182"/>
      <c r="I18" s="178" t="s">
        <v>479</v>
      </c>
      <c r="J18" s="28" t="s">
        <v>505</v>
      </c>
      <c r="K18" s="71" t="s">
        <v>125</v>
      </c>
      <c r="L18" s="182"/>
      <c r="M18" s="28" t="s">
        <v>1056</v>
      </c>
      <c r="N18" s="182">
        <v>2010</v>
      </c>
      <c r="O18" s="300">
        <v>1979</v>
      </c>
      <c r="P18" s="182">
        <v>2</v>
      </c>
      <c r="Q18" s="347"/>
      <c r="R18" s="182"/>
      <c r="S18" s="324">
        <v>746987</v>
      </c>
      <c r="T18" s="324">
        <v>600000</v>
      </c>
      <c r="U18" s="182"/>
      <c r="V18" s="182"/>
      <c r="W18" s="182"/>
      <c r="X18" s="182" t="s">
        <v>605</v>
      </c>
      <c r="Y18" s="182">
        <v>2</v>
      </c>
      <c r="Z18" s="182">
        <v>0</v>
      </c>
      <c r="AA18" s="182">
        <v>0</v>
      </c>
      <c r="AB18" s="182">
        <v>1</v>
      </c>
      <c r="AC18" s="182"/>
      <c r="AD18" s="182">
        <v>1</v>
      </c>
      <c r="AE18" s="182">
        <v>1</v>
      </c>
      <c r="AF18" s="182"/>
      <c r="AG18" s="182"/>
      <c r="AH18" s="182"/>
      <c r="AI18" s="182"/>
      <c r="AJ18" s="182"/>
      <c r="AK18" s="182">
        <v>2</v>
      </c>
      <c r="AL18" s="182"/>
      <c r="AM18" s="182">
        <v>2</v>
      </c>
      <c r="AN18" s="182"/>
      <c r="AO18" s="182"/>
      <c r="AP18" s="182"/>
      <c r="AQ18" s="182"/>
      <c r="AR18" s="182"/>
      <c r="AS18" s="182"/>
      <c r="AT18" s="182"/>
    </row>
    <row r="19" spans="1:46" s="4" customFormat="1" ht="63.75" customHeight="1" x14ac:dyDescent="0.3">
      <c r="A19" s="182">
        <v>14</v>
      </c>
      <c r="B19" s="182">
        <v>30</v>
      </c>
      <c r="C19" s="346">
        <v>41569</v>
      </c>
      <c r="D19" s="91" t="s">
        <v>626</v>
      </c>
      <c r="E19" s="28" t="s">
        <v>380</v>
      </c>
      <c r="F19" s="28" t="s">
        <v>385</v>
      </c>
      <c r="G19" s="91" t="s">
        <v>249</v>
      </c>
      <c r="H19" s="182"/>
      <c r="I19" s="91" t="s">
        <v>639</v>
      </c>
      <c r="J19" s="28" t="s">
        <v>505</v>
      </c>
      <c r="K19" s="182" t="s">
        <v>495</v>
      </c>
      <c r="L19" s="182"/>
      <c r="M19" s="28" t="s">
        <v>1056</v>
      </c>
      <c r="N19" s="182">
        <v>2009</v>
      </c>
      <c r="O19" s="300">
        <v>1976</v>
      </c>
      <c r="P19" s="182">
        <v>0</v>
      </c>
      <c r="Q19" s="347"/>
      <c r="R19" s="182"/>
      <c r="S19" s="324">
        <v>418975</v>
      </c>
      <c r="T19" s="324">
        <v>356128</v>
      </c>
      <c r="U19" s="182"/>
      <c r="V19" s="182"/>
      <c r="W19" s="182"/>
      <c r="X19" s="182" t="s">
        <v>605</v>
      </c>
      <c r="Y19" s="182">
        <v>0</v>
      </c>
      <c r="Z19" s="182">
        <v>0</v>
      </c>
      <c r="AA19" s="182"/>
      <c r="AB19" s="182">
        <v>1</v>
      </c>
      <c r="AC19" s="182"/>
      <c r="AD19" s="182">
        <v>1</v>
      </c>
      <c r="AE19" s="182"/>
      <c r="AF19" s="182"/>
      <c r="AG19" s="182"/>
      <c r="AH19" s="182"/>
      <c r="AI19" s="182">
        <v>1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</row>
    <row r="20" spans="1:46" s="4" customFormat="1" ht="50.25" customHeight="1" x14ac:dyDescent="0.3">
      <c r="A20" s="182">
        <v>15</v>
      </c>
      <c r="B20" s="182">
        <v>30</v>
      </c>
      <c r="C20" s="346">
        <v>41569</v>
      </c>
      <c r="D20" s="91" t="s">
        <v>627</v>
      </c>
      <c r="E20" s="28" t="s">
        <v>380</v>
      </c>
      <c r="F20" s="28" t="s">
        <v>384</v>
      </c>
      <c r="G20" s="91" t="s">
        <v>249</v>
      </c>
      <c r="H20" s="182"/>
      <c r="I20" s="91" t="s">
        <v>640</v>
      </c>
      <c r="J20" s="182" t="s">
        <v>504</v>
      </c>
      <c r="K20" s="71" t="s">
        <v>493</v>
      </c>
      <c r="L20" s="71" t="s">
        <v>498</v>
      </c>
      <c r="M20" s="71" t="s">
        <v>1276</v>
      </c>
      <c r="N20" s="71">
        <v>2011</v>
      </c>
      <c r="O20" s="300">
        <v>1979</v>
      </c>
      <c r="P20" s="182">
        <v>0</v>
      </c>
      <c r="Q20" s="347"/>
      <c r="R20" s="182"/>
      <c r="S20" s="324">
        <v>331843</v>
      </c>
      <c r="T20" s="324">
        <v>282066</v>
      </c>
      <c r="U20" s="182"/>
      <c r="V20" s="182"/>
      <c r="W20" s="182"/>
      <c r="X20" s="182" t="s">
        <v>605</v>
      </c>
      <c r="Y20" s="182">
        <v>0</v>
      </c>
      <c r="Z20" s="182">
        <v>0</v>
      </c>
      <c r="AA20" s="182"/>
      <c r="AB20" s="182">
        <v>1</v>
      </c>
      <c r="AC20" s="182">
        <v>1</v>
      </c>
      <c r="AD20" s="182"/>
      <c r="AE20" s="182"/>
      <c r="AF20" s="182"/>
      <c r="AG20" s="182"/>
      <c r="AH20" s="182">
        <v>1</v>
      </c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</row>
    <row r="21" spans="1:46" s="4" customFormat="1" ht="105" hidden="1" x14ac:dyDescent="0.3">
      <c r="A21" s="182">
        <v>16</v>
      </c>
      <c r="B21" s="182">
        <v>30</v>
      </c>
      <c r="C21" s="346">
        <v>41569</v>
      </c>
      <c r="D21" s="91" t="s">
        <v>628</v>
      </c>
      <c r="E21" s="28" t="s">
        <v>380</v>
      </c>
      <c r="F21" s="28" t="s">
        <v>385</v>
      </c>
      <c r="G21" s="91" t="s">
        <v>632</v>
      </c>
      <c r="H21" s="182"/>
      <c r="I21" s="178" t="s">
        <v>641</v>
      </c>
      <c r="J21" s="182" t="s">
        <v>505</v>
      </c>
      <c r="K21" s="71" t="s">
        <v>125</v>
      </c>
      <c r="L21" s="182"/>
      <c r="M21" s="28" t="s">
        <v>1277</v>
      </c>
      <c r="N21" s="182">
        <v>2011</v>
      </c>
      <c r="O21" s="300">
        <v>1971</v>
      </c>
      <c r="P21" s="182">
        <v>0</v>
      </c>
      <c r="Q21" s="347"/>
      <c r="R21" s="182"/>
      <c r="S21" s="324">
        <v>179434</v>
      </c>
      <c r="T21" s="324">
        <v>152518</v>
      </c>
      <c r="U21" s="182"/>
      <c r="V21" s="182"/>
      <c r="W21" s="182"/>
      <c r="X21" s="182" t="s">
        <v>605</v>
      </c>
      <c r="Y21" s="182">
        <v>0</v>
      </c>
      <c r="Z21" s="182">
        <v>0</v>
      </c>
      <c r="AA21" s="182"/>
      <c r="AB21" s="182">
        <v>1</v>
      </c>
      <c r="AC21" s="182"/>
      <c r="AD21" s="182">
        <v>1</v>
      </c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</row>
    <row r="22" spans="1:46" ht="63" hidden="1" x14ac:dyDescent="0.3">
      <c r="A22" s="180">
        <v>17</v>
      </c>
      <c r="B22" s="182">
        <v>30</v>
      </c>
      <c r="C22" s="181">
        <v>41569</v>
      </c>
      <c r="D22" s="91" t="s">
        <v>629</v>
      </c>
      <c r="E22" s="28" t="s">
        <v>380</v>
      </c>
      <c r="F22" s="28" t="s">
        <v>385</v>
      </c>
      <c r="G22" s="91" t="s">
        <v>633</v>
      </c>
      <c r="H22" s="180"/>
      <c r="I22" s="178" t="s">
        <v>479</v>
      </c>
      <c r="J22" s="180" t="s">
        <v>505</v>
      </c>
      <c r="K22" s="71" t="s">
        <v>125</v>
      </c>
      <c r="L22" s="180"/>
      <c r="M22" s="8" t="s">
        <v>1278</v>
      </c>
      <c r="N22" s="180">
        <v>2011</v>
      </c>
      <c r="O22" s="183">
        <v>1981</v>
      </c>
      <c r="P22" s="180">
        <v>0</v>
      </c>
      <c r="Q22" s="184"/>
      <c r="R22" s="180"/>
      <c r="S22" s="185">
        <v>334163</v>
      </c>
      <c r="T22" s="185">
        <v>284038</v>
      </c>
      <c r="U22" s="186"/>
      <c r="V22" s="186"/>
      <c r="W22" s="186"/>
      <c r="X22" s="180" t="s">
        <v>605</v>
      </c>
      <c r="Y22" s="182">
        <v>0</v>
      </c>
      <c r="Z22" s="182">
        <v>0</v>
      </c>
      <c r="AA22" s="182"/>
      <c r="AB22" s="182">
        <v>1</v>
      </c>
      <c r="AC22" s="182"/>
      <c r="AD22" s="182">
        <v>1</v>
      </c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</row>
    <row r="23" spans="1:46" s="4" customFormat="1" ht="70.5" hidden="1" customHeight="1" x14ac:dyDescent="0.3">
      <c r="A23" s="182">
        <v>18</v>
      </c>
      <c r="B23" s="182">
        <v>30</v>
      </c>
      <c r="C23" s="346">
        <v>41569</v>
      </c>
      <c r="D23" s="91" t="s">
        <v>630</v>
      </c>
      <c r="E23" s="28" t="s">
        <v>380</v>
      </c>
      <c r="F23" s="28" t="s">
        <v>385</v>
      </c>
      <c r="G23" s="91" t="s">
        <v>634</v>
      </c>
      <c r="H23" s="182"/>
      <c r="I23" s="178" t="s">
        <v>642</v>
      </c>
      <c r="J23" s="182" t="s">
        <v>505</v>
      </c>
      <c r="K23" s="71" t="s">
        <v>125</v>
      </c>
      <c r="L23" s="182"/>
      <c r="M23" s="28" t="s">
        <v>1270</v>
      </c>
      <c r="N23" s="182">
        <v>2013</v>
      </c>
      <c r="O23" s="300">
        <v>1956</v>
      </c>
      <c r="P23" s="182">
        <v>0</v>
      </c>
      <c r="Q23" s="347"/>
      <c r="R23" s="182"/>
      <c r="S23" s="324">
        <v>981730</v>
      </c>
      <c r="T23" s="324">
        <v>600000</v>
      </c>
      <c r="U23" s="182"/>
      <c r="V23" s="182"/>
      <c r="W23" s="182"/>
      <c r="X23" s="182" t="s">
        <v>605</v>
      </c>
      <c r="Y23" s="182">
        <v>0</v>
      </c>
      <c r="Z23" s="182">
        <v>0</v>
      </c>
      <c r="AA23" s="182"/>
      <c r="AB23" s="182">
        <v>1</v>
      </c>
      <c r="AC23" s="182"/>
      <c r="AD23" s="182">
        <v>1</v>
      </c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</row>
    <row r="24" spans="1:46" ht="67.5" hidden="1" customHeight="1" x14ac:dyDescent="0.3">
      <c r="A24" s="180">
        <v>19</v>
      </c>
      <c r="B24" s="182">
        <v>44</v>
      </c>
      <c r="C24" s="181">
        <v>41592</v>
      </c>
      <c r="D24" s="321" t="s">
        <v>1211</v>
      </c>
      <c r="E24" s="328" t="s">
        <v>380</v>
      </c>
      <c r="F24" s="321" t="s">
        <v>384</v>
      </c>
      <c r="G24" s="321" t="s">
        <v>1207</v>
      </c>
      <c r="H24" s="180"/>
      <c r="I24" s="321" t="s">
        <v>1212</v>
      </c>
      <c r="J24" s="180" t="s">
        <v>504</v>
      </c>
      <c r="K24" s="248" t="s">
        <v>490</v>
      </c>
      <c r="M24" s="368" t="s">
        <v>1279</v>
      </c>
      <c r="N24" s="179">
        <v>2004</v>
      </c>
      <c r="O24" s="321" t="s">
        <v>1213</v>
      </c>
      <c r="P24" s="182">
        <v>1</v>
      </c>
      <c r="Q24" s="184"/>
      <c r="R24" s="180"/>
      <c r="S24" s="322">
        <v>82400</v>
      </c>
      <c r="T24" s="322">
        <v>70040</v>
      </c>
      <c r="U24" s="180"/>
      <c r="V24" s="180"/>
      <c r="W24" s="180"/>
      <c r="X24" s="180" t="s">
        <v>605</v>
      </c>
      <c r="Y24" s="180">
        <v>0</v>
      </c>
      <c r="Z24" s="180">
        <v>1</v>
      </c>
      <c r="AA24" s="180">
        <v>1</v>
      </c>
      <c r="AB24" s="182">
        <v>1</v>
      </c>
      <c r="AC24" s="180">
        <v>1</v>
      </c>
      <c r="AD24" s="180"/>
      <c r="AE24" s="180"/>
      <c r="AF24" s="180"/>
      <c r="AG24" s="180">
        <v>1</v>
      </c>
      <c r="AH24" s="180"/>
      <c r="AI24" s="180"/>
      <c r="AJ24" s="180"/>
      <c r="AK24" s="182">
        <v>1</v>
      </c>
      <c r="AL24" s="180"/>
      <c r="AM24" s="180">
        <v>1</v>
      </c>
      <c r="AN24" s="180"/>
      <c r="AO24" s="180"/>
      <c r="AP24" s="180"/>
      <c r="AQ24" s="180"/>
      <c r="AR24" s="180"/>
      <c r="AS24" s="180"/>
      <c r="AT24" s="180"/>
    </row>
    <row r="25" spans="1:46" ht="56.25" x14ac:dyDescent="0.3">
      <c r="A25" s="180">
        <v>20</v>
      </c>
      <c r="B25" s="182">
        <v>44</v>
      </c>
      <c r="C25" s="181">
        <v>41592</v>
      </c>
      <c r="D25" s="317" t="s">
        <v>1214</v>
      </c>
      <c r="E25" s="317" t="s">
        <v>380</v>
      </c>
      <c r="F25" s="317" t="s">
        <v>385</v>
      </c>
      <c r="G25" s="317" t="s">
        <v>472</v>
      </c>
      <c r="H25" s="180"/>
      <c r="I25" s="317" t="s">
        <v>1215</v>
      </c>
      <c r="J25" s="180" t="s">
        <v>505</v>
      </c>
      <c r="K25" s="180" t="s">
        <v>1216</v>
      </c>
      <c r="L25" s="180"/>
      <c r="M25" s="8" t="s">
        <v>1270</v>
      </c>
      <c r="N25" s="180">
        <v>2011</v>
      </c>
      <c r="O25" s="317">
        <v>1978</v>
      </c>
      <c r="P25" s="182">
        <v>0</v>
      </c>
      <c r="Q25" s="184"/>
      <c r="R25" s="180"/>
      <c r="S25" s="319">
        <v>167049</v>
      </c>
      <c r="T25" s="319">
        <v>141992</v>
      </c>
      <c r="U25" s="180"/>
      <c r="V25" s="180"/>
      <c r="W25" s="180"/>
      <c r="X25" s="180" t="s">
        <v>605</v>
      </c>
      <c r="Y25" s="180">
        <v>0</v>
      </c>
      <c r="Z25" s="180">
        <v>0</v>
      </c>
      <c r="AA25" s="180"/>
      <c r="AB25" s="182">
        <v>1</v>
      </c>
      <c r="AC25" s="180"/>
      <c r="AD25" s="180">
        <v>1</v>
      </c>
      <c r="AE25" s="180"/>
      <c r="AF25" s="180"/>
      <c r="AG25" s="180"/>
      <c r="AH25" s="180"/>
      <c r="AI25" s="180">
        <v>1</v>
      </c>
      <c r="AJ25" s="180"/>
      <c r="AK25" s="182"/>
      <c r="AL25" s="180"/>
      <c r="AM25" s="180"/>
      <c r="AN25" s="180"/>
      <c r="AO25" s="180"/>
      <c r="AP25" s="180"/>
      <c r="AQ25" s="180"/>
      <c r="AR25" s="180"/>
      <c r="AS25" s="180"/>
      <c r="AT25" s="180"/>
    </row>
    <row r="26" spans="1:46" s="4" customFormat="1" ht="63" x14ac:dyDescent="0.3">
      <c r="A26" s="182">
        <v>21</v>
      </c>
      <c r="B26" s="182">
        <v>30</v>
      </c>
      <c r="C26" s="346">
        <v>41569</v>
      </c>
      <c r="D26" s="91" t="s">
        <v>631</v>
      </c>
      <c r="E26" s="28" t="s">
        <v>380</v>
      </c>
      <c r="F26" s="28" t="s">
        <v>385</v>
      </c>
      <c r="G26" s="91" t="s">
        <v>635</v>
      </c>
      <c r="H26" s="182"/>
      <c r="I26" s="178" t="s">
        <v>519</v>
      </c>
      <c r="J26" s="182" t="s">
        <v>504</v>
      </c>
      <c r="K26" s="71" t="s">
        <v>493</v>
      </c>
      <c r="L26" s="348" t="s">
        <v>494</v>
      </c>
      <c r="M26" s="348" t="s">
        <v>1270</v>
      </c>
      <c r="N26" s="348">
        <v>2011</v>
      </c>
      <c r="O26" s="300">
        <v>1980</v>
      </c>
      <c r="P26" s="182">
        <v>0</v>
      </c>
      <c r="Q26" s="347"/>
      <c r="R26" s="182"/>
      <c r="S26" s="324">
        <v>467223</v>
      </c>
      <c r="T26" s="324">
        <v>397139</v>
      </c>
      <c r="U26" s="182"/>
      <c r="V26" s="182"/>
      <c r="W26" s="182"/>
      <c r="X26" s="182" t="s">
        <v>605</v>
      </c>
      <c r="Y26" s="182">
        <v>0</v>
      </c>
      <c r="Z26" s="182">
        <v>0</v>
      </c>
      <c r="AA26" s="182"/>
      <c r="AB26" s="182">
        <v>1</v>
      </c>
      <c r="AC26" s="182"/>
      <c r="AD26" s="182">
        <v>1</v>
      </c>
      <c r="AE26" s="182"/>
      <c r="AF26" s="182">
        <v>1</v>
      </c>
      <c r="AG26" s="182"/>
      <c r="AH26" s="182"/>
      <c r="AI26" s="182">
        <v>1</v>
      </c>
      <c r="AJ26" s="182"/>
      <c r="AK26" s="182"/>
      <c r="AL26" s="182"/>
      <c r="AM26" s="182"/>
      <c r="AN26" s="182"/>
      <c r="AO26" s="182"/>
      <c r="AP26" s="182"/>
      <c r="AQ26" s="182"/>
      <c r="AR26" s="182"/>
      <c r="AS26" s="182"/>
      <c r="AT26" s="182"/>
    </row>
    <row r="27" spans="1:46" ht="56.25" hidden="1" x14ac:dyDescent="0.3">
      <c r="A27" s="180">
        <v>22</v>
      </c>
      <c r="B27" s="317">
        <v>48</v>
      </c>
      <c r="C27" s="318">
        <v>41599</v>
      </c>
      <c r="D27" s="317" t="s">
        <v>1197</v>
      </c>
      <c r="E27" s="317" t="s">
        <v>380</v>
      </c>
      <c r="F27" s="182" t="s">
        <v>384</v>
      </c>
      <c r="G27" s="317" t="s">
        <v>1198</v>
      </c>
      <c r="H27" s="180" t="s">
        <v>535</v>
      </c>
      <c r="I27" s="317" t="s">
        <v>485</v>
      </c>
      <c r="J27" s="180" t="s">
        <v>504</v>
      </c>
      <c r="K27" s="248" t="s">
        <v>490</v>
      </c>
      <c r="L27" s="180"/>
      <c r="M27" s="8" t="s">
        <v>516</v>
      </c>
      <c r="N27" s="180">
        <v>2005</v>
      </c>
      <c r="O27" s="317">
        <v>1960</v>
      </c>
      <c r="P27" s="182">
        <v>0</v>
      </c>
      <c r="Q27" s="184"/>
      <c r="R27" s="180"/>
      <c r="S27" s="319">
        <v>100000</v>
      </c>
      <c r="T27" s="319">
        <v>85000</v>
      </c>
      <c r="U27" s="180"/>
      <c r="V27" s="180"/>
      <c r="W27" s="180"/>
      <c r="X27" s="180" t="s">
        <v>605</v>
      </c>
      <c r="Y27" s="180">
        <v>0</v>
      </c>
      <c r="Z27" s="180">
        <v>0</v>
      </c>
      <c r="AA27" s="180"/>
      <c r="AB27" s="182">
        <v>1</v>
      </c>
      <c r="AC27" s="180">
        <v>1</v>
      </c>
      <c r="AD27" s="180"/>
      <c r="AE27" s="180"/>
      <c r="AF27" s="180"/>
      <c r="AG27" s="180">
        <v>1</v>
      </c>
      <c r="AH27" s="180"/>
      <c r="AI27" s="180"/>
      <c r="AJ27" s="180"/>
      <c r="AK27" s="182"/>
      <c r="AL27" s="180"/>
      <c r="AM27" s="180"/>
      <c r="AN27" s="180"/>
      <c r="AO27" s="180"/>
      <c r="AP27" s="180"/>
      <c r="AQ27" s="180"/>
      <c r="AR27" s="180"/>
      <c r="AS27" s="180"/>
      <c r="AT27" s="180"/>
    </row>
    <row r="28" spans="1:46" ht="75" hidden="1" x14ac:dyDescent="0.3">
      <c r="A28" s="180">
        <v>23</v>
      </c>
      <c r="B28" s="317">
        <v>48</v>
      </c>
      <c r="C28" s="318">
        <v>41599</v>
      </c>
      <c r="D28" s="317" t="s">
        <v>1199</v>
      </c>
      <c r="E28" s="182" t="s">
        <v>380</v>
      </c>
      <c r="F28" s="182" t="s">
        <v>385</v>
      </c>
      <c r="G28" s="317" t="s">
        <v>1200</v>
      </c>
      <c r="H28" s="180" t="s">
        <v>535</v>
      </c>
      <c r="I28" s="182" t="s">
        <v>479</v>
      </c>
      <c r="J28" s="180" t="s">
        <v>505</v>
      </c>
      <c r="K28" s="71" t="s">
        <v>125</v>
      </c>
      <c r="L28" s="180"/>
      <c r="M28" s="8" t="s">
        <v>1280</v>
      </c>
      <c r="N28" s="180">
        <v>2011</v>
      </c>
      <c r="O28" s="317">
        <v>1969</v>
      </c>
      <c r="P28" s="182">
        <v>1</v>
      </c>
      <c r="Q28" s="184"/>
      <c r="R28" s="180"/>
      <c r="S28" s="319">
        <v>467758</v>
      </c>
      <c r="T28" s="319">
        <v>397594</v>
      </c>
      <c r="U28" s="180"/>
      <c r="V28" s="180"/>
      <c r="W28" s="180"/>
      <c r="X28" s="182" t="s">
        <v>620</v>
      </c>
      <c r="Y28" s="180">
        <v>1</v>
      </c>
      <c r="Z28" s="180">
        <v>0</v>
      </c>
      <c r="AA28" s="180"/>
      <c r="AB28" s="182">
        <v>1</v>
      </c>
      <c r="AC28" s="180"/>
      <c r="AD28" s="180">
        <v>1</v>
      </c>
      <c r="AE28" s="180"/>
      <c r="AF28" s="180">
        <v>1</v>
      </c>
      <c r="AG28" s="180"/>
      <c r="AH28" s="180">
        <v>1</v>
      </c>
      <c r="AI28" s="180"/>
      <c r="AJ28" s="180"/>
      <c r="AK28" s="182">
        <v>1</v>
      </c>
      <c r="AL28" s="180"/>
      <c r="AM28" s="180"/>
      <c r="AN28" s="180"/>
      <c r="AO28" s="180"/>
      <c r="AP28" s="180"/>
      <c r="AQ28" s="180"/>
      <c r="AR28" s="180"/>
      <c r="AS28" s="180"/>
      <c r="AT28" s="180"/>
    </row>
    <row r="29" spans="1:46" ht="75" x14ac:dyDescent="0.3">
      <c r="A29" s="180">
        <v>24</v>
      </c>
      <c r="B29" s="317">
        <v>48</v>
      </c>
      <c r="C29" s="318">
        <v>41599</v>
      </c>
      <c r="D29" s="317" t="s">
        <v>1201</v>
      </c>
      <c r="E29" s="317" t="s">
        <v>380</v>
      </c>
      <c r="F29" s="182" t="s">
        <v>385</v>
      </c>
      <c r="G29" s="317" t="s">
        <v>472</v>
      </c>
      <c r="H29" s="180"/>
      <c r="I29" s="317" t="s">
        <v>479</v>
      </c>
      <c r="J29" s="180" t="s">
        <v>505</v>
      </c>
      <c r="K29" s="71" t="s">
        <v>125</v>
      </c>
      <c r="L29" s="180"/>
      <c r="M29" s="8" t="s">
        <v>1281</v>
      </c>
      <c r="N29" s="180">
        <v>2010</v>
      </c>
      <c r="O29" s="317">
        <v>1967</v>
      </c>
      <c r="P29" s="182">
        <v>0</v>
      </c>
      <c r="Q29" s="184"/>
      <c r="R29" s="180"/>
      <c r="S29" s="319">
        <v>114693</v>
      </c>
      <c r="T29" s="320">
        <v>97489</v>
      </c>
      <c r="U29" s="180"/>
      <c r="V29" s="180"/>
      <c r="W29" s="180"/>
      <c r="X29" s="182" t="s">
        <v>620</v>
      </c>
      <c r="Y29" s="180">
        <v>0</v>
      </c>
      <c r="Z29" s="180">
        <v>0</v>
      </c>
      <c r="AA29" s="180"/>
      <c r="AB29" s="182">
        <v>1</v>
      </c>
      <c r="AC29" s="180"/>
      <c r="AD29" s="180">
        <v>1</v>
      </c>
      <c r="AE29" s="180"/>
      <c r="AF29" s="180">
        <v>1</v>
      </c>
      <c r="AG29" s="180"/>
      <c r="AH29" s="180">
        <v>1</v>
      </c>
      <c r="AI29" s="180">
        <v>1</v>
      </c>
      <c r="AJ29" s="180"/>
      <c r="AK29" s="182"/>
      <c r="AL29" s="180"/>
      <c r="AM29" s="180"/>
      <c r="AN29" s="180"/>
      <c r="AO29" s="180"/>
      <c r="AP29" s="180"/>
      <c r="AQ29" s="180"/>
      <c r="AR29" s="180"/>
      <c r="AS29" s="180"/>
      <c r="AT29" s="180"/>
    </row>
    <row r="30" spans="1:46" ht="47.25" x14ac:dyDescent="0.3">
      <c r="A30" s="180">
        <v>25</v>
      </c>
      <c r="B30" s="317">
        <v>48</v>
      </c>
      <c r="C30" s="318">
        <v>41599</v>
      </c>
      <c r="D30" s="317" t="s">
        <v>1202</v>
      </c>
      <c r="E30" s="317" t="s">
        <v>380</v>
      </c>
      <c r="F30" s="182" t="s">
        <v>385</v>
      </c>
      <c r="G30" s="317" t="s">
        <v>472</v>
      </c>
      <c r="H30" s="180"/>
      <c r="I30" s="317" t="s">
        <v>1203</v>
      </c>
      <c r="J30" s="180" t="s">
        <v>505</v>
      </c>
      <c r="K30" s="180" t="s">
        <v>1216</v>
      </c>
      <c r="L30" s="180"/>
      <c r="M30" s="8" t="s">
        <v>1282</v>
      </c>
      <c r="N30" s="180">
        <v>1962</v>
      </c>
      <c r="O30" s="71">
        <v>2009</v>
      </c>
      <c r="P30" s="182">
        <v>0</v>
      </c>
      <c r="Q30" s="184"/>
      <c r="R30" s="180"/>
      <c r="S30" s="319">
        <v>73873</v>
      </c>
      <c r="T30" s="319">
        <v>62792</v>
      </c>
      <c r="U30" s="180"/>
      <c r="V30" s="180"/>
      <c r="W30" s="180"/>
      <c r="X30" s="182" t="s">
        <v>620</v>
      </c>
      <c r="Y30" s="180">
        <v>0</v>
      </c>
      <c r="Z30" s="180">
        <v>0</v>
      </c>
      <c r="AA30" s="180"/>
      <c r="AB30" s="182">
        <v>1</v>
      </c>
      <c r="AC30" s="180"/>
      <c r="AD30" s="180">
        <v>1</v>
      </c>
      <c r="AE30" s="180"/>
      <c r="AF30" s="180">
        <v>1</v>
      </c>
      <c r="AG30" s="180"/>
      <c r="AH30" s="180"/>
      <c r="AI30" s="180">
        <v>1</v>
      </c>
      <c r="AJ30" s="180"/>
      <c r="AK30" s="182"/>
      <c r="AL30" s="180"/>
      <c r="AM30" s="180"/>
      <c r="AN30" s="180"/>
      <c r="AO30" s="180"/>
      <c r="AP30" s="180"/>
      <c r="AQ30" s="180"/>
      <c r="AR30" s="180"/>
      <c r="AS30" s="180"/>
      <c r="AT30" s="180"/>
    </row>
    <row r="31" spans="1:46" ht="93.75" x14ac:dyDescent="0.3">
      <c r="A31" s="180">
        <v>26</v>
      </c>
      <c r="B31" s="317">
        <v>48</v>
      </c>
      <c r="C31" s="318">
        <v>41599</v>
      </c>
      <c r="D31" s="321" t="s">
        <v>1204</v>
      </c>
      <c r="E31" s="321" t="s">
        <v>379</v>
      </c>
      <c r="F31" s="182" t="s">
        <v>385</v>
      </c>
      <c r="G31" s="317" t="s">
        <v>472</v>
      </c>
      <c r="H31" s="180"/>
      <c r="I31" s="321" t="s">
        <v>282</v>
      </c>
      <c r="J31" s="180" t="s">
        <v>504</v>
      </c>
      <c r="K31" s="71" t="s">
        <v>493</v>
      </c>
      <c r="L31" s="71" t="s">
        <v>512</v>
      </c>
      <c r="M31" s="71" t="s">
        <v>1283</v>
      </c>
      <c r="N31" s="71" t="s">
        <v>573</v>
      </c>
      <c r="O31" s="321" t="s">
        <v>1025</v>
      </c>
      <c r="P31" s="182">
        <v>10</v>
      </c>
      <c r="Q31" s="184"/>
      <c r="R31" s="180"/>
      <c r="S31" s="322">
        <v>28161</v>
      </c>
      <c r="T31" s="322">
        <v>23936</v>
      </c>
      <c r="U31" s="180"/>
      <c r="V31" s="180"/>
      <c r="W31" s="180"/>
      <c r="X31" s="182" t="s">
        <v>620</v>
      </c>
      <c r="Y31" s="180">
        <v>8</v>
      </c>
      <c r="Z31" s="180">
        <v>2</v>
      </c>
      <c r="AA31" s="180">
        <v>5</v>
      </c>
      <c r="AB31" s="182">
        <v>3</v>
      </c>
      <c r="AC31" s="180">
        <v>2</v>
      </c>
      <c r="AD31" s="180">
        <v>1</v>
      </c>
      <c r="AE31" s="180"/>
      <c r="AF31" s="180">
        <v>1</v>
      </c>
      <c r="AG31" s="180">
        <v>2</v>
      </c>
      <c r="AH31" s="180">
        <v>2</v>
      </c>
      <c r="AI31" s="180">
        <v>1</v>
      </c>
      <c r="AJ31" s="180"/>
      <c r="AK31" s="182">
        <v>10</v>
      </c>
      <c r="AL31" s="180">
        <v>2</v>
      </c>
      <c r="AM31" s="180">
        <v>8</v>
      </c>
      <c r="AN31" s="180">
        <v>1</v>
      </c>
      <c r="AO31" s="180">
        <v>7</v>
      </c>
      <c r="AP31" s="180">
        <v>1</v>
      </c>
      <c r="AQ31" s="180">
        <v>5</v>
      </c>
      <c r="AR31" s="180">
        <v>2</v>
      </c>
      <c r="AS31" s="180">
        <v>1</v>
      </c>
      <c r="AT31" s="180"/>
    </row>
    <row r="32" spans="1:46" ht="131.25" hidden="1" x14ac:dyDescent="0.3">
      <c r="A32" s="180">
        <v>27</v>
      </c>
      <c r="B32" s="317">
        <v>48</v>
      </c>
      <c r="C32" s="318">
        <v>41599</v>
      </c>
      <c r="D32" s="321" t="s">
        <v>258</v>
      </c>
      <c r="E32" s="321" t="s">
        <v>380</v>
      </c>
      <c r="F32" s="182" t="s">
        <v>384</v>
      </c>
      <c r="G32" s="317" t="s">
        <v>1205</v>
      </c>
      <c r="H32" s="180"/>
      <c r="I32" s="321" t="s">
        <v>705</v>
      </c>
      <c r="J32" s="170" t="s">
        <v>504</v>
      </c>
      <c r="K32" s="71" t="s">
        <v>493</v>
      </c>
      <c r="L32" s="71" t="s">
        <v>512</v>
      </c>
      <c r="M32" s="282" t="s">
        <v>1284</v>
      </c>
      <c r="N32" s="282">
        <v>2011</v>
      </c>
      <c r="O32" s="323">
        <v>1984</v>
      </c>
      <c r="P32" s="182">
        <v>2</v>
      </c>
      <c r="Q32" s="184"/>
      <c r="R32" s="180"/>
      <c r="S32" s="324">
        <v>552457</v>
      </c>
      <c r="T32" s="324">
        <v>469588</v>
      </c>
      <c r="U32" s="180"/>
      <c r="V32" s="180"/>
      <c r="W32" s="180"/>
      <c r="X32" s="182" t="s">
        <v>1231</v>
      </c>
      <c r="Y32" s="180">
        <v>0</v>
      </c>
      <c r="Z32" s="180">
        <v>2</v>
      </c>
      <c r="AA32" s="180"/>
      <c r="AB32" s="182">
        <v>1</v>
      </c>
      <c r="AC32" s="180">
        <v>1</v>
      </c>
      <c r="AD32" s="180"/>
      <c r="AE32" s="180"/>
      <c r="AF32" s="180"/>
      <c r="AG32" s="180"/>
      <c r="AH32" s="180"/>
      <c r="AI32" s="180"/>
      <c r="AJ32" s="180"/>
      <c r="AK32" s="182">
        <v>2</v>
      </c>
      <c r="AL32" s="180"/>
      <c r="AM32" s="180">
        <v>2</v>
      </c>
      <c r="AN32" s="180">
        <v>1</v>
      </c>
      <c r="AO32" s="180">
        <v>2</v>
      </c>
      <c r="AP32" s="180"/>
      <c r="AQ32" s="180"/>
      <c r="AR32" s="180"/>
      <c r="AS32" s="180"/>
      <c r="AT32" s="180"/>
    </row>
    <row r="33" spans="1:46" ht="131.25" hidden="1" x14ac:dyDescent="0.3">
      <c r="A33" s="180">
        <v>28</v>
      </c>
      <c r="B33" s="317">
        <v>48</v>
      </c>
      <c r="C33" s="318">
        <v>41599</v>
      </c>
      <c r="D33" s="317" t="s">
        <v>1206</v>
      </c>
      <c r="E33" s="317" t="s">
        <v>379</v>
      </c>
      <c r="F33" s="182"/>
      <c r="G33" s="317" t="s">
        <v>1207</v>
      </c>
      <c r="H33" s="180"/>
      <c r="I33" s="317" t="s">
        <v>1208</v>
      </c>
      <c r="J33" s="180" t="s">
        <v>505</v>
      </c>
      <c r="K33" s="180" t="s">
        <v>495</v>
      </c>
      <c r="L33" s="180"/>
      <c r="M33" s="8" t="s">
        <v>1285</v>
      </c>
      <c r="N33" s="180">
        <v>2009</v>
      </c>
      <c r="O33" s="317">
        <v>1982</v>
      </c>
      <c r="P33" s="182">
        <v>4</v>
      </c>
      <c r="Q33" s="184"/>
      <c r="R33" s="180"/>
      <c r="S33" s="319">
        <v>137139</v>
      </c>
      <c r="T33" s="319">
        <v>116568</v>
      </c>
      <c r="U33" s="180"/>
      <c r="V33" s="180"/>
      <c r="W33" s="180"/>
      <c r="X33" s="182" t="s">
        <v>620</v>
      </c>
      <c r="Y33" s="180">
        <v>4</v>
      </c>
      <c r="Z33" s="180">
        <v>0</v>
      </c>
      <c r="AA33" s="180">
        <v>2</v>
      </c>
      <c r="AB33" s="182">
        <v>1</v>
      </c>
      <c r="AC33" s="180"/>
      <c r="AD33" s="180">
        <v>1</v>
      </c>
      <c r="AE33" s="180">
        <v>1</v>
      </c>
      <c r="AF33" s="180"/>
      <c r="AG33" s="180"/>
      <c r="AH33" s="180"/>
      <c r="AI33" s="180">
        <v>1</v>
      </c>
      <c r="AJ33" s="180"/>
      <c r="AK33" s="182">
        <v>4</v>
      </c>
      <c r="AL33" s="180"/>
      <c r="AM33" s="180">
        <v>4</v>
      </c>
      <c r="AN33" s="180">
        <v>4</v>
      </c>
      <c r="AO33" s="180"/>
      <c r="AP33" s="180"/>
      <c r="AQ33" s="180"/>
      <c r="AR33" s="180"/>
      <c r="AS33" s="180"/>
      <c r="AT33" s="180"/>
    </row>
    <row r="34" spans="1:46" ht="78.75" x14ac:dyDescent="0.3">
      <c r="A34" s="180">
        <v>29</v>
      </c>
      <c r="B34" s="317">
        <v>48</v>
      </c>
      <c r="C34" s="318">
        <v>41599</v>
      </c>
      <c r="D34" s="321" t="s">
        <v>1209</v>
      </c>
      <c r="E34" s="321" t="s">
        <v>380</v>
      </c>
      <c r="F34" s="182" t="s">
        <v>385</v>
      </c>
      <c r="G34" s="317" t="s">
        <v>472</v>
      </c>
      <c r="H34" s="180"/>
      <c r="I34" s="321" t="s">
        <v>638</v>
      </c>
      <c r="J34" s="180" t="s">
        <v>505</v>
      </c>
      <c r="K34" s="71" t="s">
        <v>125</v>
      </c>
      <c r="L34" s="180"/>
      <c r="M34" s="8" t="s">
        <v>1286</v>
      </c>
      <c r="N34" s="180" t="s">
        <v>1268</v>
      </c>
      <c r="O34" s="321" t="s">
        <v>1210</v>
      </c>
      <c r="P34" s="182">
        <v>0</v>
      </c>
      <c r="Q34" s="184"/>
      <c r="R34" s="180"/>
      <c r="S34" s="319">
        <v>247974</v>
      </c>
      <c r="T34" s="319">
        <v>140112</v>
      </c>
      <c r="U34" s="180"/>
      <c r="V34" s="180"/>
      <c r="W34" s="180"/>
      <c r="X34" s="182" t="s">
        <v>620</v>
      </c>
      <c r="Y34" s="180">
        <v>0</v>
      </c>
      <c r="Z34" s="180">
        <v>0</v>
      </c>
      <c r="AA34" s="180"/>
      <c r="AB34" s="182">
        <v>1</v>
      </c>
      <c r="AC34" s="180"/>
      <c r="AD34" s="180">
        <v>1</v>
      </c>
      <c r="AE34" s="180"/>
      <c r="AF34" s="180"/>
      <c r="AG34" s="180"/>
      <c r="AH34" s="180"/>
      <c r="AI34" s="180">
        <v>1</v>
      </c>
      <c r="AJ34" s="180"/>
      <c r="AK34" s="182"/>
      <c r="AL34" s="180"/>
      <c r="AM34" s="180"/>
      <c r="AN34" s="180"/>
      <c r="AO34" s="180"/>
      <c r="AP34" s="180"/>
      <c r="AQ34" s="180"/>
      <c r="AR34" s="180"/>
      <c r="AS34" s="180"/>
      <c r="AT34" s="180"/>
    </row>
    <row r="35" spans="1:46" x14ac:dyDescent="0.3">
      <c r="A35" s="180"/>
      <c r="B35" s="180"/>
      <c r="C35" s="180"/>
      <c r="D35" s="182"/>
      <c r="E35" s="182"/>
      <c r="F35" s="182"/>
      <c r="G35" s="180"/>
      <c r="H35" s="180"/>
      <c r="I35" s="180"/>
      <c r="J35" s="180"/>
      <c r="K35" s="180"/>
      <c r="L35" s="180"/>
      <c r="M35" s="8"/>
      <c r="N35" s="180"/>
      <c r="O35" s="183"/>
      <c r="P35" s="180"/>
      <c r="Q35" s="184"/>
      <c r="R35" s="180"/>
      <c r="S35" s="185"/>
      <c r="T35" s="279">
        <f>SUM(T6:T34)</f>
        <v>9077000</v>
      </c>
      <c r="U35" s="180"/>
      <c r="V35" s="180"/>
      <c r="W35" s="180"/>
      <c r="X35" s="180"/>
      <c r="Y35" s="279">
        <f t="shared" ref="Y35:AT35" si="0">SUM(Y6:Y34)</f>
        <v>43</v>
      </c>
      <c r="Z35" s="279">
        <f t="shared" si="0"/>
        <v>22</v>
      </c>
      <c r="AA35" s="279">
        <f t="shared" si="0"/>
        <v>8</v>
      </c>
      <c r="AB35" s="279">
        <f t="shared" si="0"/>
        <v>31</v>
      </c>
      <c r="AC35" s="279">
        <f t="shared" si="0"/>
        <v>10</v>
      </c>
      <c r="AD35" s="279">
        <f t="shared" si="0"/>
        <v>20</v>
      </c>
      <c r="AE35" s="279">
        <f t="shared" si="0"/>
        <v>3</v>
      </c>
      <c r="AF35" s="279">
        <f t="shared" si="0"/>
        <v>5</v>
      </c>
      <c r="AG35" s="279">
        <f t="shared" si="0"/>
        <v>8</v>
      </c>
      <c r="AH35" s="279">
        <f t="shared" si="0"/>
        <v>7</v>
      </c>
      <c r="AI35" s="279">
        <f t="shared" si="0"/>
        <v>9</v>
      </c>
      <c r="AJ35" s="279">
        <f t="shared" si="0"/>
        <v>0</v>
      </c>
      <c r="AK35" s="279">
        <f t="shared" si="0"/>
        <v>63</v>
      </c>
      <c r="AL35" s="279">
        <f t="shared" si="0"/>
        <v>12</v>
      </c>
      <c r="AM35" s="279">
        <f t="shared" si="0"/>
        <v>50</v>
      </c>
      <c r="AN35" s="279">
        <f t="shared" si="0"/>
        <v>7</v>
      </c>
      <c r="AO35" s="279">
        <f t="shared" si="0"/>
        <v>14</v>
      </c>
      <c r="AP35" s="279">
        <f t="shared" si="0"/>
        <v>1</v>
      </c>
      <c r="AQ35" s="279">
        <f t="shared" si="0"/>
        <v>11</v>
      </c>
      <c r="AR35" s="279">
        <f t="shared" si="0"/>
        <v>39</v>
      </c>
      <c r="AS35" s="279">
        <f t="shared" si="0"/>
        <v>1</v>
      </c>
      <c r="AT35" s="279">
        <f t="shared" si="0"/>
        <v>0</v>
      </c>
    </row>
    <row r="36" spans="1:46" x14ac:dyDescent="0.3">
      <c r="A36" s="180"/>
      <c r="B36" s="180"/>
      <c r="C36" s="180"/>
      <c r="D36" s="182"/>
      <c r="E36" s="182"/>
      <c r="F36" s="182"/>
      <c r="G36" s="180"/>
      <c r="H36" s="180"/>
      <c r="I36" s="180"/>
      <c r="J36" s="180"/>
      <c r="K36" s="180"/>
      <c r="L36" s="180"/>
      <c r="M36" s="8"/>
      <c r="N36" s="180"/>
      <c r="O36" s="183"/>
      <c r="P36" s="180"/>
      <c r="Q36" s="184"/>
      <c r="R36" s="180"/>
      <c r="S36" s="185"/>
      <c r="T36" s="185"/>
      <c r="U36" s="180"/>
      <c r="V36" s="180"/>
      <c r="W36" s="180"/>
      <c r="X36" s="180"/>
      <c r="Y36" s="180"/>
      <c r="Z36" s="180"/>
      <c r="AA36" s="180"/>
      <c r="AB36" s="182"/>
      <c r="AC36" s="180"/>
      <c r="AD36" s="180"/>
      <c r="AE36" s="180"/>
      <c r="AF36" s="180"/>
      <c r="AG36" s="180"/>
      <c r="AH36" s="180"/>
      <c r="AI36" s="180"/>
      <c r="AJ36" s="180"/>
      <c r="AK36" s="182"/>
      <c r="AL36" s="180"/>
      <c r="AM36" s="180"/>
      <c r="AN36" s="180"/>
      <c r="AO36" s="180"/>
      <c r="AP36" s="180"/>
      <c r="AQ36" s="180"/>
      <c r="AR36" s="180"/>
      <c r="AS36" s="180"/>
      <c r="AT36" s="180"/>
    </row>
    <row r="37" spans="1:46" x14ac:dyDescent="0.3">
      <c r="A37" s="180"/>
      <c r="B37" s="180"/>
      <c r="C37" s="180"/>
      <c r="D37" s="182"/>
      <c r="E37" s="182"/>
      <c r="F37" s="182"/>
      <c r="G37" s="180"/>
      <c r="H37" s="180"/>
      <c r="I37" s="180"/>
      <c r="J37" s="180"/>
      <c r="K37" s="180"/>
      <c r="L37" s="180"/>
      <c r="M37" s="8"/>
      <c r="N37" s="180"/>
      <c r="O37" s="183"/>
      <c r="P37" s="180"/>
      <c r="Q37" s="184"/>
      <c r="R37" s="180"/>
      <c r="S37" s="185"/>
      <c r="T37" s="185"/>
      <c r="U37" s="180"/>
      <c r="V37" s="180"/>
      <c r="W37" s="180"/>
      <c r="X37" s="180"/>
      <c r="Y37" s="180"/>
      <c r="Z37" s="180"/>
      <c r="AA37" s="180"/>
      <c r="AB37" s="182"/>
      <c r="AC37" s="180"/>
      <c r="AD37" s="180"/>
      <c r="AE37" s="180"/>
      <c r="AF37" s="180"/>
      <c r="AG37" s="180"/>
      <c r="AH37" s="180"/>
      <c r="AI37" s="180"/>
      <c r="AJ37" s="180"/>
      <c r="AK37" s="182"/>
      <c r="AL37" s="180"/>
      <c r="AM37" s="180"/>
      <c r="AN37" s="180"/>
      <c r="AO37" s="180"/>
      <c r="AP37" s="180"/>
      <c r="AQ37" s="180"/>
      <c r="AR37" s="180"/>
      <c r="AS37" s="180"/>
      <c r="AT37" s="180"/>
    </row>
    <row r="38" spans="1:46" x14ac:dyDescent="0.3">
      <c r="A38" s="180"/>
      <c r="B38" s="180"/>
      <c r="C38" s="180"/>
      <c r="D38" s="182"/>
      <c r="E38" s="182"/>
      <c r="F38" s="182"/>
      <c r="G38" s="180"/>
      <c r="H38" s="180"/>
      <c r="I38" s="180"/>
      <c r="J38" s="180"/>
      <c r="K38" s="180"/>
      <c r="L38" s="180"/>
      <c r="M38" s="8"/>
      <c r="N38" s="180"/>
      <c r="O38" s="183"/>
      <c r="P38" s="180"/>
      <c r="Q38" s="184"/>
      <c r="R38" s="180"/>
      <c r="S38" s="185"/>
      <c r="T38" s="185"/>
      <c r="U38" s="180"/>
      <c r="V38" s="180"/>
      <c r="W38" s="180"/>
      <c r="X38" s="180"/>
      <c r="Y38" s="180"/>
      <c r="Z38" s="180"/>
      <c r="AA38" s="180"/>
      <c r="AB38" s="182"/>
      <c r="AC38" s="180"/>
      <c r="AD38" s="180"/>
      <c r="AE38" s="180"/>
      <c r="AF38" s="180"/>
      <c r="AG38" s="180"/>
      <c r="AH38" s="180"/>
      <c r="AI38" s="180"/>
      <c r="AJ38" s="180"/>
      <c r="AK38" s="182"/>
      <c r="AL38" s="180"/>
      <c r="AM38" s="180"/>
      <c r="AN38" s="180"/>
      <c r="AO38" s="180"/>
      <c r="AP38" s="180"/>
      <c r="AQ38" s="180"/>
      <c r="AR38" s="180"/>
      <c r="AS38" s="180"/>
      <c r="AT38" s="180"/>
    </row>
    <row r="39" spans="1:46" x14ac:dyDescent="0.3">
      <c r="A39" s="180"/>
      <c r="B39" s="180"/>
      <c r="C39" s="180"/>
      <c r="D39" s="182"/>
      <c r="E39" s="182"/>
      <c r="F39" s="182"/>
      <c r="G39" s="180"/>
      <c r="H39" s="180"/>
      <c r="I39" s="180"/>
      <c r="J39" s="180"/>
      <c r="K39" s="180"/>
      <c r="L39" s="180"/>
      <c r="M39" s="8"/>
      <c r="N39" s="180"/>
      <c r="O39" s="183"/>
      <c r="P39" s="180"/>
      <c r="Q39" s="184"/>
      <c r="R39" s="180"/>
      <c r="S39" s="185"/>
      <c r="T39" s="185"/>
      <c r="U39" s="180"/>
      <c r="V39" s="180"/>
      <c r="W39" s="180"/>
      <c r="X39" s="180"/>
      <c r="Y39" s="180"/>
      <c r="Z39" s="180"/>
      <c r="AA39" s="180"/>
      <c r="AB39" s="182"/>
      <c r="AC39" s="180"/>
      <c r="AD39" s="180"/>
      <c r="AE39" s="180"/>
      <c r="AF39" s="180"/>
      <c r="AG39" s="180"/>
      <c r="AH39" s="180"/>
      <c r="AI39" s="180"/>
      <c r="AJ39" s="180"/>
      <c r="AK39" s="182"/>
      <c r="AL39" s="180"/>
      <c r="AM39" s="180"/>
      <c r="AN39" s="180"/>
      <c r="AO39" s="180"/>
      <c r="AP39" s="180"/>
      <c r="AQ39" s="180"/>
      <c r="AR39" s="180"/>
      <c r="AS39" s="180"/>
      <c r="AT39" s="180"/>
    </row>
    <row r="40" spans="1:46" x14ac:dyDescent="0.3">
      <c r="A40" s="180"/>
      <c r="B40" s="180"/>
      <c r="C40" s="180"/>
      <c r="D40" s="182"/>
      <c r="E40" s="182"/>
      <c r="F40" s="182"/>
      <c r="G40" s="180"/>
      <c r="H40" s="180"/>
      <c r="I40" s="180"/>
      <c r="J40" s="180"/>
      <c r="K40" s="180"/>
      <c r="L40" s="180"/>
      <c r="M40" s="8"/>
      <c r="N40" s="180"/>
      <c r="O40" s="183"/>
      <c r="P40" s="180"/>
      <c r="Q40" s="184"/>
      <c r="R40" s="180"/>
      <c r="S40" s="185"/>
      <c r="T40" s="185"/>
      <c r="U40" s="180"/>
      <c r="V40" s="180"/>
      <c r="W40" s="180"/>
      <c r="X40" s="180"/>
      <c r="Y40" s="180"/>
      <c r="Z40" s="180"/>
      <c r="AA40" s="180"/>
      <c r="AB40" s="182"/>
      <c r="AC40" s="180"/>
      <c r="AD40" s="180"/>
      <c r="AE40" s="180"/>
      <c r="AF40" s="180"/>
      <c r="AG40" s="180"/>
      <c r="AH40" s="180"/>
      <c r="AI40" s="180"/>
      <c r="AJ40" s="180"/>
      <c r="AK40" s="182"/>
      <c r="AL40" s="180"/>
      <c r="AM40" s="180"/>
      <c r="AN40" s="180"/>
      <c r="AO40" s="180"/>
      <c r="AP40" s="180"/>
      <c r="AQ40" s="180"/>
      <c r="AR40" s="180"/>
      <c r="AS40" s="180"/>
      <c r="AT40" s="180"/>
    </row>
    <row r="41" spans="1:46" x14ac:dyDescent="0.3">
      <c r="A41" s="180"/>
      <c r="B41" s="180"/>
      <c r="C41" s="180"/>
      <c r="D41" s="182"/>
      <c r="E41" s="182"/>
      <c r="F41" s="182"/>
      <c r="G41" s="180"/>
      <c r="H41" s="180"/>
      <c r="I41" s="180"/>
      <c r="J41" s="180"/>
      <c r="K41" s="180"/>
      <c r="L41" s="180"/>
      <c r="M41" s="8"/>
      <c r="N41" s="180"/>
      <c r="O41" s="183"/>
      <c r="P41" s="180"/>
      <c r="Q41" s="184"/>
      <c r="R41" s="180"/>
      <c r="S41" s="185"/>
      <c r="T41" s="185"/>
      <c r="U41" s="180"/>
      <c r="V41" s="180"/>
      <c r="W41" s="180"/>
      <c r="X41" s="180"/>
      <c r="Y41" s="180"/>
      <c r="Z41" s="180"/>
      <c r="AA41" s="180"/>
      <c r="AB41" s="182"/>
      <c r="AC41" s="180"/>
      <c r="AD41" s="180"/>
      <c r="AE41" s="180"/>
      <c r="AF41" s="180"/>
      <c r="AG41" s="180"/>
      <c r="AH41" s="180"/>
      <c r="AI41" s="180"/>
      <c r="AJ41" s="180"/>
      <c r="AK41" s="182"/>
      <c r="AL41" s="180"/>
      <c r="AM41" s="180"/>
      <c r="AN41" s="180"/>
      <c r="AO41" s="180"/>
      <c r="AP41" s="180"/>
      <c r="AQ41" s="180"/>
      <c r="AR41" s="180"/>
      <c r="AS41" s="180"/>
      <c r="AT41" s="180"/>
    </row>
    <row r="42" spans="1:46" x14ac:dyDescent="0.3">
      <c r="A42" s="180"/>
      <c r="B42" s="180"/>
      <c r="C42" s="180"/>
      <c r="D42" s="182"/>
      <c r="E42" s="182"/>
      <c r="F42" s="182"/>
      <c r="G42" s="180"/>
      <c r="H42" s="180"/>
      <c r="I42" s="180"/>
      <c r="J42" s="180"/>
      <c r="K42" s="180"/>
      <c r="L42" s="180"/>
      <c r="M42" s="8"/>
      <c r="N42" s="180"/>
      <c r="O42" s="183"/>
      <c r="P42" s="180"/>
      <c r="Q42" s="184"/>
      <c r="R42" s="180"/>
      <c r="S42" s="185"/>
      <c r="T42" s="185"/>
      <c r="U42" s="180"/>
      <c r="V42" s="180"/>
      <c r="W42" s="180"/>
      <c r="X42" s="180"/>
      <c r="Y42" s="180"/>
      <c r="Z42" s="180"/>
      <c r="AA42" s="180"/>
      <c r="AB42" s="182"/>
      <c r="AC42" s="180"/>
      <c r="AD42" s="180"/>
      <c r="AE42" s="180"/>
      <c r="AF42" s="180"/>
      <c r="AG42" s="180"/>
      <c r="AH42" s="180"/>
      <c r="AI42" s="180"/>
      <c r="AJ42" s="180"/>
      <c r="AK42" s="182"/>
      <c r="AL42" s="180"/>
      <c r="AM42" s="180"/>
      <c r="AN42" s="180"/>
      <c r="AO42" s="180"/>
      <c r="AP42" s="180"/>
      <c r="AQ42" s="180"/>
      <c r="AR42" s="180"/>
      <c r="AS42" s="180"/>
      <c r="AT42" s="180"/>
    </row>
    <row r="43" spans="1:46" x14ac:dyDescent="0.3">
      <c r="A43" s="180"/>
      <c r="B43" s="180"/>
      <c r="C43" s="180"/>
      <c r="D43" s="182"/>
      <c r="E43" s="182"/>
      <c r="F43" s="182"/>
      <c r="G43" s="180"/>
      <c r="H43" s="180"/>
      <c r="I43" s="180"/>
      <c r="J43" s="180"/>
      <c r="K43" s="180"/>
      <c r="L43" s="180"/>
      <c r="M43" s="8"/>
      <c r="N43" s="180"/>
      <c r="O43" s="183"/>
      <c r="P43" s="180"/>
      <c r="Q43" s="184"/>
      <c r="R43" s="180"/>
      <c r="S43" s="185"/>
      <c r="T43" s="185"/>
      <c r="U43" s="180"/>
      <c r="V43" s="180"/>
      <c r="W43" s="180"/>
      <c r="X43" s="180"/>
      <c r="Y43" s="180"/>
      <c r="Z43" s="180"/>
      <c r="AA43" s="180"/>
      <c r="AB43" s="182"/>
      <c r="AC43" s="180"/>
      <c r="AD43" s="180"/>
      <c r="AE43" s="180"/>
      <c r="AF43" s="180"/>
      <c r="AG43" s="180"/>
      <c r="AH43" s="180"/>
      <c r="AI43" s="180"/>
      <c r="AJ43" s="180"/>
      <c r="AK43" s="182"/>
      <c r="AL43" s="180"/>
      <c r="AM43" s="180"/>
      <c r="AN43" s="180"/>
      <c r="AO43" s="180"/>
      <c r="AP43" s="180"/>
      <c r="AQ43" s="180"/>
      <c r="AR43" s="180"/>
      <c r="AS43" s="180"/>
      <c r="AT43" s="180"/>
    </row>
    <row r="44" spans="1:46" x14ac:dyDescent="0.3">
      <c r="A44" s="180"/>
      <c r="B44" s="180"/>
      <c r="C44" s="180"/>
      <c r="D44" s="182"/>
      <c r="E44" s="182"/>
      <c r="F44" s="182"/>
      <c r="G44" s="180"/>
      <c r="H44" s="180"/>
      <c r="I44" s="180"/>
      <c r="J44" s="180"/>
      <c r="K44" s="180"/>
      <c r="L44" s="180"/>
      <c r="M44" s="8"/>
      <c r="N44" s="180"/>
      <c r="O44" s="183"/>
      <c r="P44" s="180"/>
      <c r="Q44" s="184"/>
      <c r="R44" s="180"/>
      <c r="S44" s="185"/>
      <c r="T44" s="185"/>
      <c r="U44" s="180"/>
      <c r="V44" s="180"/>
      <c r="W44" s="180"/>
      <c r="X44" s="180"/>
      <c r="Y44" s="180"/>
      <c r="Z44" s="180"/>
      <c r="AA44" s="180"/>
      <c r="AB44" s="182"/>
      <c r="AC44" s="180"/>
      <c r="AD44" s="180"/>
      <c r="AE44" s="180"/>
      <c r="AF44" s="180"/>
      <c r="AG44" s="180"/>
      <c r="AH44" s="180"/>
      <c r="AI44" s="180"/>
      <c r="AJ44" s="180"/>
      <c r="AK44" s="182"/>
      <c r="AL44" s="180"/>
      <c r="AM44" s="180"/>
      <c r="AN44" s="180"/>
      <c r="AO44" s="180"/>
      <c r="AP44" s="180"/>
      <c r="AQ44" s="180"/>
      <c r="AR44" s="180"/>
      <c r="AS44" s="180"/>
      <c r="AT44" s="180"/>
    </row>
    <row r="45" spans="1:46" x14ac:dyDescent="0.3">
      <c r="A45" s="180"/>
      <c r="B45" s="180"/>
      <c r="C45" s="180"/>
      <c r="D45" s="182"/>
      <c r="E45" s="182"/>
      <c r="F45" s="182"/>
      <c r="G45" s="180"/>
      <c r="H45" s="180"/>
      <c r="I45" s="180"/>
      <c r="J45" s="180"/>
      <c r="K45" s="180"/>
      <c r="L45" s="180"/>
      <c r="M45" s="8"/>
      <c r="N45" s="180"/>
      <c r="O45" s="183"/>
      <c r="P45" s="180"/>
      <c r="Q45" s="184"/>
      <c r="R45" s="180"/>
      <c r="S45" s="185"/>
      <c r="T45" s="185"/>
      <c r="U45" s="180"/>
      <c r="V45" s="180"/>
      <c r="W45" s="180"/>
      <c r="X45" s="180"/>
      <c r="Y45" s="180"/>
      <c r="Z45" s="180"/>
      <c r="AA45" s="180"/>
      <c r="AB45" s="182"/>
      <c r="AC45" s="180"/>
      <c r="AD45" s="180"/>
      <c r="AE45" s="180"/>
      <c r="AF45" s="180"/>
      <c r="AG45" s="180"/>
      <c r="AH45" s="180"/>
      <c r="AI45" s="180"/>
      <c r="AJ45" s="180"/>
      <c r="AK45" s="182"/>
      <c r="AL45" s="180"/>
      <c r="AM45" s="180"/>
      <c r="AN45" s="180"/>
      <c r="AO45" s="180"/>
      <c r="AP45" s="180"/>
      <c r="AQ45" s="180"/>
      <c r="AR45" s="180"/>
      <c r="AS45" s="180"/>
      <c r="AT45" s="180"/>
    </row>
    <row r="46" spans="1:46" x14ac:dyDescent="0.3">
      <c r="A46" s="180"/>
      <c r="B46" s="180"/>
      <c r="C46" s="180"/>
      <c r="D46" s="182"/>
      <c r="E46" s="182"/>
      <c r="F46" s="182"/>
      <c r="G46" s="180"/>
      <c r="H46" s="180"/>
      <c r="I46" s="180"/>
      <c r="J46" s="180"/>
      <c r="K46" s="180"/>
      <c r="L46" s="180"/>
      <c r="M46" s="8"/>
      <c r="N46" s="180"/>
      <c r="O46" s="183"/>
      <c r="P46" s="180"/>
      <c r="Q46" s="184"/>
      <c r="R46" s="180"/>
      <c r="S46" s="185"/>
      <c r="T46" s="185"/>
      <c r="U46" s="180"/>
      <c r="V46" s="180"/>
      <c r="W46" s="180"/>
      <c r="X46" s="180"/>
      <c r="Y46" s="180"/>
      <c r="Z46" s="180"/>
      <c r="AA46" s="180"/>
      <c r="AB46" s="182"/>
      <c r="AC46" s="180"/>
      <c r="AD46" s="180"/>
      <c r="AE46" s="180"/>
      <c r="AF46" s="180"/>
      <c r="AG46" s="180"/>
      <c r="AH46" s="180"/>
      <c r="AI46" s="180"/>
      <c r="AJ46" s="180"/>
      <c r="AK46" s="182"/>
      <c r="AL46" s="180"/>
      <c r="AM46" s="180"/>
      <c r="AN46" s="180"/>
      <c r="AO46" s="180"/>
      <c r="AP46" s="180"/>
      <c r="AQ46" s="180"/>
      <c r="AR46" s="180"/>
      <c r="AS46" s="180"/>
      <c r="AT46" s="180"/>
    </row>
    <row r="47" spans="1:46" x14ac:dyDescent="0.3">
      <c r="A47" s="180"/>
      <c r="B47" s="180"/>
      <c r="C47" s="180"/>
      <c r="D47" s="182"/>
      <c r="E47" s="182"/>
      <c r="F47" s="182"/>
      <c r="G47" s="180"/>
      <c r="H47" s="180"/>
      <c r="I47" s="180"/>
      <c r="J47" s="180"/>
      <c r="K47" s="180"/>
      <c r="L47" s="180"/>
      <c r="M47" s="8"/>
      <c r="N47" s="180"/>
      <c r="O47" s="183"/>
      <c r="P47" s="180"/>
      <c r="Q47" s="184"/>
      <c r="R47" s="180"/>
      <c r="S47" s="185"/>
      <c r="T47" s="185"/>
      <c r="U47" s="180"/>
      <c r="V47" s="180"/>
      <c r="W47" s="180"/>
      <c r="X47" s="180"/>
      <c r="Y47" s="180"/>
      <c r="Z47" s="180"/>
      <c r="AA47" s="180"/>
      <c r="AB47" s="182"/>
      <c r="AC47" s="180"/>
      <c r="AD47" s="180"/>
      <c r="AE47" s="180"/>
      <c r="AF47" s="180"/>
      <c r="AG47" s="180"/>
      <c r="AH47" s="180"/>
      <c r="AI47" s="180"/>
      <c r="AJ47" s="180"/>
      <c r="AK47" s="182"/>
      <c r="AL47" s="180"/>
      <c r="AM47" s="180"/>
      <c r="AN47" s="180"/>
      <c r="AO47" s="180"/>
      <c r="AP47" s="180"/>
      <c r="AQ47" s="180"/>
      <c r="AR47" s="180"/>
      <c r="AS47" s="180"/>
      <c r="AT47" s="180"/>
    </row>
    <row r="48" spans="1:46" x14ac:dyDescent="0.3">
      <c r="A48" s="180"/>
      <c r="B48" s="180"/>
      <c r="C48" s="180"/>
      <c r="D48" s="182"/>
      <c r="E48" s="182"/>
      <c r="F48" s="182"/>
      <c r="G48" s="180"/>
      <c r="H48" s="180"/>
      <c r="I48" s="180"/>
      <c r="J48" s="180"/>
      <c r="K48" s="180"/>
      <c r="L48" s="180"/>
      <c r="M48" s="8"/>
      <c r="N48" s="180"/>
      <c r="O48" s="183"/>
      <c r="P48" s="180"/>
      <c r="Q48" s="184"/>
      <c r="R48" s="180"/>
      <c r="S48" s="185"/>
      <c r="T48" s="185"/>
      <c r="U48" s="180"/>
      <c r="V48" s="180"/>
      <c r="W48" s="180"/>
      <c r="X48" s="180"/>
      <c r="Y48" s="180"/>
      <c r="Z48" s="180"/>
      <c r="AA48" s="180"/>
      <c r="AB48" s="182"/>
      <c r="AC48" s="180"/>
      <c r="AD48" s="180"/>
      <c r="AE48" s="180"/>
      <c r="AF48" s="180"/>
      <c r="AG48" s="180"/>
      <c r="AH48" s="180"/>
      <c r="AI48" s="180"/>
      <c r="AJ48" s="180"/>
      <c r="AK48" s="182"/>
      <c r="AL48" s="180"/>
      <c r="AM48" s="180"/>
      <c r="AN48" s="180"/>
      <c r="AO48" s="180"/>
      <c r="AP48" s="180"/>
      <c r="AQ48" s="180"/>
      <c r="AR48" s="180"/>
      <c r="AS48" s="180"/>
      <c r="AT48" s="180"/>
    </row>
    <row r="49" spans="1:46" x14ac:dyDescent="0.3">
      <c r="A49" s="180"/>
      <c r="B49" s="180"/>
      <c r="C49" s="180"/>
      <c r="D49" s="182"/>
      <c r="E49" s="182"/>
      <c r="F49" s="182"/>
      <c r="G49" s="180"/>
      <c r="H49" s="180"/>
      <c r="I49" s="180"/>
      <c r="J49" s="180"/>
      <c r="K49" s="180"/>
      <c r="L49" s="180"/>
      <c r="M49" s="8"/>
      <c r="N49" s="180"/>
      <c r="O49" s="183"/>
      <c r="P49" s="180"/>
      <c r="Q49" s="184"/>
      <c r="R49" s="180"/>
      <c r="S49" s="185"/>
      <c r="T49" s="185"/>
      <c r="U49" s="180"/>
      <c r="V49" s="180"/>
      <c r="W49" s="180"/>
      <c r="X49" s="180"/>
      <c r="Y49" s="180"/>
      <c r="Z49" s="180"/>
      <c r="AA49" s="180"/>
      <c r="AB49" s="182"/>
      <c r="AC49" s="180"/>
      <c r="AD49" s="180"/>
      <c r="AE49" s="180"/>
      <c r="AF49" s="180"/>
      <c r="AG49" s="180"/>
      <c r="AH49" s="180"/>
      <c r="AI49" s="180"/>
      <c r="AJ49" s="180"/>
      <c r="AK49" s="182"/>
      <c r="AL49" s="180"/>
      <c r="AM49" s="180"/>
      <c r="AN49" s="180"/>
      <c r="AO49" s="180"/>
      <c r="AP49" s="180"/>
      <c r="AQ49" s="180"/>
      <c r="AR49" s="180"/>
      <c r="AS49" s="180"/>
      <c r="AT49" s="180"/>
    </row>
  </sheetData>
  <autoFilter ref="A5:AU34" xr:uid="{00000000-0009-0000-0000-00000C000000}">
    <filterColumn colId="6">
      <filters>
        <filter val="г. Якутск"/>
        <filter val="г.Якутск"/>
      </filters>
    </filterColumn>
  </autoFilter>
  <mergeCells count="26">
    <mergeCell ref="H2:H4"/>
    <mergeCell ref="A1:T1"/>
    <mergeCell ref="A2:A4"/>
    <mergeCell ref="D2:D4"/>
    <mergeCell ref="G2:G4"/>
    <mergeCell ref="I2:I4"/>
    <mergeCell ref="B2:B4"/>
    <mergeCell ref="N2:N4"/>
    <mergeCell ref="M2:M4"/>
    <mergeCell ref="C2:C4"/>
    <mergeCell ref="E2:E4"/>
    <mergeCell ref="F2:F4"/>
    <mergeCell ref="J2:J4"/>
    <mergeCell ref="K2:K4"/>
    <mergeCell ref="AK2:AT3"/>
    <mergeCell ref="S2:S4"/>
    <mergeCell ref="L2:L4"/>
    <mergeCell ref="Y2:Y4"/>
    <mergeCell ref="Z2:Z4"/>
    <mergeCell ref="AA2:AA4"/>
    <mergeCell ref="AB2:AJ3"/>
    <mergeCell ref="R3:R4"/>
    <mergeCell ref="T2:T4"/>
    <mergeCell ref="P2:P4"/>
    <mergeCell ref="O2:O4"/>
    <mergeCell ref="X2:X4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AP57"/>
  <sheetViews>
    <sheetView zoomScale="71" zoomScaleNormal="71" workbookViewId="0">
      <pane ySplit="3" topLeftCell="A21" activePane="bottomLeft" state="frozen"/>
      <selection pane="bottomLeft" activeCell="L27" sqref="L27"/>
    </sheetView>
  </sheetViews>
  <sheetFormatPr defaultRowHeight="15" x14ac:dyDescent="0.2"/>
  <cols>
    <col min="1" max="1" width="4.5703125" style="82" customWidth="1"/>
    <col min="2" max="2" width="9.28515625" style="82" customWidth="1"/>
    <col min="3" max="3" width="15.28515625" style="82" customWidth="1"/>
    <col min="4" max="5" width="14.85546875" style="82" customWidth="1"/>
    <col min="6" max="6" width="16.5703125" style="82" customWidth="1"/>
    <col min="7" max="7" width="15.42578125" style="82" customWidth="1"/>
    <col min="8" max="8" width="23.5703125" style="82" customWidth="1"/>
    <col min="9" max="9" width="17.28515625" style="82" customWidth="1"/>
    <col min="10" max="10" width="24.42578125" style="82" customWidth="1"/>
    <col min="11" max="11" width="22" style="82" customWidth="1"/>
    <col min="12" max="12" width="25.7109375" style="82" customWidth="1"/>
    <col min="13" max="13" width="15.5703125" style="82" customWidth="1"/>
    <col min="14" max="14" width="17.85546875" style="82" customWidth="1"/>
    <col min="15" max="15" width="12.85546875" style="82" customWidth="1"/>
    <col min="16" max="16" width="18.85546875" style="82" customWidth="1"/>
    <col min="17" max="17" width="16.28515625" style="82" customWidth="1"/>
    <col min="18" max="18" width="23" style="82" hidden="1" customWidth="1"/>
    <col min="19" max="19" width="11.140625" style="82" hidden="1" customWidth="1"/>
    <col min="20" max="20" width="11.140625" style="82" customWidth="1"/>
    <col min="21" max="21" width="13.42578125" style="82" customWidth="1"/>
    <col min="22" max="22" width="10.140625" style="82" customWidth="1"/>
    <col min="23" max="23" width="9.7109375" style="82" customWidth="1"/>
    <col min="24" max="24" width="11.28515625" style="82" bestFit="1" customWidth="1"/>
    <col min="25" max="25" width="13.140625" style="82" customWidth="1"/>
    <col min="26" max="16384" width="9.140625" style="82"/>
  </cols>
  <sheetData>
    <row r="1" spans="1:42" ht="42.75" customHeight="1" x14ac:dyDescent="0.25">
      <c r="A1" s="440" t="s">
        <v>564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54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</row>
    <row r="2" spans="1:42" s="83" customFormat="1" ht="45.75" customHeight="1" x14ac:dyDescent="0.2">
      <c r="A2" s="441" t="s">
        <v>391</v>
      </c>
      <c r="B2" s="442" t="s">
        <v>565</v>
      </c>
      <c r="C2" s="442" t="s">
        <v>141</v>
      </c>
      <c r="D2" s="442" t="s">
        <v>566</v>
      </c>
      <c r="E2" s="442" t="s">
        <v>488</v>
      </c>
      <c r="F2" s="441" t="s">
        <v>23</v>
      </c>
      <c r="G2" s="416" t="s">
        <v>534</v>
      </c>
      <c r="H2" s="442" t="s">
        <v>567</v>
      </c>
      <c r="I2" s="407" t="s">
        <v>568</v>
      </c>
      <c r="J2" s="444" t="s">
        <v>489</v>
      </c>
      <c r="K2" s="430" t="s">
        <v>491</v>
      </c>
      <c r="L2" s="445" t="s">
        <v>392</v>
      </c>
      <c r="M2" s="442" t="s">
        <v>393</v>
      </c>
      <c r="N2" s="442" t="s">
        <v>394</v>
      </c>
      <c r="O2" s="442" t="s">
        <v>395</v>
      </c>
      <c r="P2" s="407" t="s">
        <v>265</v>
      </c>
      <c r="Q2" s="442" t="s">
        <v>396</v>
      </c>
      <c r="R2" s="442" t="s">
        <v>86</v>
      </c>
      <c r="S2" s="442" t="s">
        <v>397</v>
      </c>
      <c r="T2" s="407" t="s">
        <v>619</v>
      </c>
      <c r="U2" s="441" t="s">
        <v>361</v>
      </c>
      <c r="V2" s="443" t="s">
        <v>362</v>
      </c>
      <c r="W2" s="443" t="s">
        <v>398</v>
      </c>
      <c r="X2" s="57"/>
      <c r="Y2" s="441" t="s">
        <v>358</v>
      </c>
      <c r="Z2" s="441"/>
      <c r="AA2" s="441"/>
      <c r="AB2" s="441"/>
      <c r="AC2" s="441"/>
      <c r="AD2" s="441"/>
      <c r="AE2" s="441"/>
      <c r="AF2" s="441"/>
      <c r="AG2" s="441"/>
      <c r="AH2" s="441" t="s">
        <v>359</v>
      </c>
      <c r="AI2" s="441"/>
      <c r="AJ2" s="441"/>
      <c r="AK2" s="441"/>
      <c r="AL2" s="441"/>
      <c r="AM2" s="441"/>
      <c r="AN2" s="441"/>
      <c r="AO2" s="441"/>
      <c r="AP2" s="441"/>
    </row>
    <row r="3" spans="1:42" s="83" customFormat="1" ht="84.75" customHeight="1" x14ac:dyDescent="0.2">
      <c r="A3" s="441"/>
      <c r="B3" s="442"/>
      <c r="C3" s="442"/>
      <c r="D3" s="442"/>
      <c r="E3" s="442"/>
      <c r="F3" s="441"/>
      <c r="G3" s="418"/>
      <c r="H3" s="442"/>
      <c r="I3" s="395"/>
      <c r="J3" s="444"/>
      <c r="K3" s="432"/>
      <c r="L3" s="445"/>
      <c r="M3" s="442"/>
      <c r="N3" s="442"/>
      <c r="O3" s="442"/>
      <c r="P3" s="395"/>
      <c r="Q3" s="442"/>
      <c r="R3" s="442"/>
      <c r="S3" s="442"/>
      <c r="T3" s="395"/>
      <c r="U3" s="441"/>
      <c r="V3" s="443"/>
      <c r="W3" s="443"/>
      <c r="X3" s="9" t="s">
        <v>363</v>
      </c>
      <c r="Y3" s="57" t="s">
        <v>364</v>
      </c>
      <c r="Z3" s="57" t="s">
        <v>365</v>
      </c>
      <c r="AA3" s="57" t="s">
        <v>366</v>
      </c>
      <c r="AB3" s="57" t="s">
        <v>367</v>
      </c>
      <c r="AC3" s="57" t="s">
        <v>368</v>
      </c>
      <c r="AD3" s="57" t="s">
        <v>369</v>
      </c>
      <c r="AE3" s="57" t="s">
        <v>370</v>
      </c>
      <c r="AF3" s="57" t="s">
        <v>371</v>
      </c>
      <c r="AG3" s="57" t="s">
        <v>372</v>
      </c>
      <c r="AH3" s="57" t="s">
        <v>373</v>
      </c>
      <c r="AI3" s="57" t="s">
        <v>365</v>
      </c>
      <c r="AJ3" s="57" t="s">
        <v>366</v>
      </c>
      <c r="AK3" s="57" t="s">
        <v>374</v>
      </c>
      <c r="AL3" s="57" t="s">
        <v>375</v>
      </c>
      <c r="AM3" s="57" t="s">
        <v>376</v>
      </c>
      <c r="AN3" s="57" t="s">
        <v>377</v>
      </c>
      <c r="AO3" s="57" t="s">
        <v>371</v>
      </c>
      <c r="AP3" s="57" t="s">
        <v>372</v>
      </c>
    </row>
    <row r="4" spans="1:42" s="96" customFormat="1" ht="21" customHeight="1" x14ac:dyDescent="0.2">
      <c r="A4" s="63"/>
      <c r="B4" s="55"/>
      <c r="C4" s="55"/>
      <c r="D4" s="55"/>
      <c r="E4" s="55"/>
      <c r="F4" s="63"/>
      <c r="G4" s="63"/>
      <c r="H4" s="55"/>
      <c r="I4" s="55"/>
      <c r="J4" s="52"/>
      <c r="K4" s="53"/>
      <c r="L4" s="56"/>
      <c r="M4" s="55"/>
      <c r="N4" s="55"/>
      <c r="O4" s="55"/>
      <c r="P4" s="55"/>
      <c r="Q4" s="55"/>
      <c r="R4" s="93"/>
      <c r="S4" s="55"/>
      <c r="T4" s="55"/>
      <c r="U4" s="63"/>
      <c r="V4" s="94"/>
      <c r="W4" s="94"/>
      <c r="X4" s="95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</row>
    <row r="5" spans="1:42" s="87" customFormat="1" ht="98.25" customHeight="1" x14ac:dyDescent="0.2">
      <c r="A5" s="25">
        <v>1</v>
      </c>
      <c r="B5" s="25">
        <v>4</v>
      </c>
      <c r="C5" s="84">
        <v>41467</v>
      </c>
      <c r="D5" s="25" t="s">
        <v>248</v>
      </c>
      <c r="E5" s="25" t="s">
        <v>379</v>
      </c>
      <c r="F5" s="25" t="s">
        <v>249</v>
      </c>
      <c r="G5" s="25"/>
      <c r="H5" s="25" t="s">
        <v>402</v>
      </c>
      <c r="I5" s="25" t="s">
        <v>504</v>
      </c>
      <c r="J5" s="81" t="s">
        <v>493</v>
      </c>
      <c r="K5" s="81" t="s">
        <v>506</v>
      </c>
      <c r="L5" s="25" t="s">
        <v>403</v>
      </c>
      <c r="M5" s="48" t="s">
        <v>569</v>
      </c>
      <c r="N5" s="26" t="s">
        <v>384</v>
      </c>
      <c r="O5" s="25">
        <v>1969</v>
      </c>
      <c r="P5" s="103">
        <v>81002.289999999994</v>
      </c>
      <c r="Q5" s="85">
        <v>61800</v>
      </c>
      <c r="R5" s="86">
        <v>1435241236</v>
      </c>
      <c r="S5" s="25"/>
      <c r="T5" s="25" t="s">
        <v>620</v>
      </c>
      <c r="U5" s="25">
        <v>17</v>
      </c>
      <c r="V5" s="25">
        <v>1</v>
      </c>
      <c r="W5" s="25">
        <v>0</v>
      </c>
      <c r="X5" s="25"/>
      <c r="Y5" s="25">
        <v>8</v>
      </c>
      <c r="Z5" s="25">
        <v>7</v>
      </c>
      <c r="AA5" s="25">
        <v>1</v>
      </c>
      <c r="AB5" s="25"/>
      <c r="AC5" s="25"/>
      <c r="AD5" s="25"/>
      <c r="AE5" s="25"/>
      <c r="AF5" s="25"/>
      <c r="AG5" s="25"/>
      <c r="AH5" s="25">
        <v>18</v>
      </c>
      <c r="AI5" s="25">
        <v>13</v>
      </c>
      <c r="AJ5" s="25">
        <v>5</v>
      </c>
      <c r="AK5" s="25">
        <v>2</v>
      </c>
      <c r="AL5" s="25"/>
      <c r="AM5" s="25"/>
      <c r="AN5" s="25">
        <v>4</v>
      </c>
      <c r="AO5" s="25">
        <v>1</v>
      </c>
      <c r="AP5" s="25"/>
    </row>
    <row r="6" spans="1:42" s="87" customFormat="1" ht="71.25" customHeight="1" x14ac:dyDescent="0.2">
      <c r="A6" s="28">
        <v>2</v>
      </c>
      <c r="B6" s="28">
        <v>4</v>
      </c>
      <c r="C6" s="88">
        <v>41467</v>
      </c>
      <c r="D6" s="28" t="s">
        <v>404</v>
      </c>
      <c r="E6" s="25" t="s">
        <v>379</v>
      </c>
      <c r="F6" s="25" t="s">
        <v>249</v>
      </c>
      <c r="G6" s="25"/>
      <c r="H6" s="28" t="s">
        <v>405</v>
      </c>
      <c r="I6" s="25" t="s">
        <v>504</v>
      </c>
      <c r="J6" s="81" t="s">
        <v>493</v>
      </c>
      <c r="K6" s="25" t="s">
        <v>507</v>
      </c>
      <c r="L6" s="28" t="s">
        <v>406</v>
      </c>
      <c r="M6" s="7" t="s">
        <v>570</v>
      </c>
      <c r="N6" s="26" t="s">
        <v>385</v>
      </c>
      <c r="O6" s="28">
        <v>1959</v>
      </c>
      <c r="P6" s="103">
        <v>132166</v>
      </c>
      <c r="Q6" s="89">
        <v>100000</v>
      </c>
      <c r="R6" s="90">
        <v>1435149858</v>
      </c>
      <c r="S6" s="28"/>
      <c r="T6" s="25" t="s">
        <v>620</v>
      </c>
      <c r="U6" s="28">
        <v>8</v>
      </c>
      <c r="V6" s="28">
        <v>0</v>
      </c>
      <c r="W6" s="28">
        <v>0</v>
      </c>
      <c r="X6" s="28"/>
      <c r="Y6" s="28">
        <v>2</v>
      </c>
      <c r="Z6" s="28"/>
      <c r="AA6" s="28">
        <v>2</v>
      </c>
      <c r="AB6" s="28"/>
      <c r="AC6" s="28"/>
      <c r="AD6" s="28"/>
      <c r="AE6" s="28"/>
      <c r="AF6" s="28"/>
      <c r="AG6" s="28"/>
      <c r="AH6" s="28">
        <v>8</v>
      </c>
      <c r="AI6" s="28">
        <v>4</v>
      </c>
      <c r="AJ6" s="28">
        <v>4</v>
      </c>
      <c r="AK6" s="28">
        <v>1</v>
      </c>
      <c r="AL6" s="28"/>
      <c r="AM6" s="28"/>
      <c r="AN6" s="28"/>
      <c r="AO6" s="28"/>
      <c r="AP6" s="28"/>
    </row>
    <row r="7" spans="1:42" s="87" customFormat="1" ht="70.5" customHeight="1" x14ac:dyDescent="0.2">
      <c r="A7" s="28">
        <v>3</v>
      </c>
      <c r="B7" s="28">
        <v>4</v>
      </c>
      <c r="C7" s="88">
        <v>41467</v>
      </c>
      <c r="D7" s="28" t="s">
        <v>250</v>
      </c>
      <c r="E7" s="28" t="s">
        <v>380</v>
      </c>
      <c r="F7" s="25" t="s">
        <v>249</v>
      </c>
      <c r="G7" s="25"/>
      <c r="H7" s="28" t="s">
        <v>399</v>
      </c>
      <c r="I7" s="28" t="s">
        <v>504</v>
      </c>
      <c r="J7" s="81" t="s">
        <v>493</v>
      </c>
      <c r="K7" s="28" t="s">
        <v>497</v>
      </c>
      <c r="L7" s="28" t="s">
        <v>407</v>
      </c>
      <c r="M7" s="7" t="s">
        <v>571</v>
      </c>
      <c r="N7" s="26" t="s">
        <v>385</v>
      </c>
      <c r="O7" s="28">
        <v>1967</v>
      </c>
      <c r="P7" s="103">
        <v>263376</v>
      </c>
      <c r="Q7" s="89">
        <v>100000</v>
      </c>
      <c r="R7" s="90">
        <v>143514477934</v>
      </c>
      <c r="S7" s="28"/>
      <c r="T7" s="25" t="s">
        <v>620</v>
      </c>
      <c r="U7" s="28">
        <v>17</v>
      </c>
      <c r="V7" s="28">
        <v>4</v>
      </c>
      <c r="W7" s="28">
        <v>0</v>
      </c>
      <c r="X7" s="28"/>
      <c r="Y7" s="28">
        <v>1</v>
      </c>
      <c r="Z7" s="28"/>
      <c r="AA7" s="28">
        <v>1</v>
      </c>
      <c r="AB7" s="28"/>
      <c r="AC7" s="28"/>
      <c r="AD7" s="28"/>
      <c r="AE7" s="28"/>
      <c r="AF7" s="28">
        <v>1</v>
      </c>
      <c r="AG7" s="28"/>
      <c r="AH7" s="28">
        <v>17</v>
      </c>
      <c r="AI7" s="28">
        <v>8</v>
      </c>
      <c r="AJ7" s="28">
        <v>9</v>
      </c>
      <c r="AK7" s="28">
        <v>4</v>
      </c>
      <c r="AL7" s="28"/>
      <c r="AM7" s="28"/>
      <c r="AN7" s="28">
        <v>10</v>
      </c>
      <c r="AO7" s="28">
        <v>4</v>
      </c>
      <c r="AP7" s="28"/>
    </row>
    <row r="8" spans="1:42" s="87" customFormat="1" ht="86.25" customHeight="1" x14ac:dyDescent="0.2">
      <c r="A8" s="28">
        <v>4</v>
      </c>
      <c r="B8" s="28">
        <v>4</v>
      </c>
      <c r="C8" s="88">
        <v>41467</v>
      </c>
      <c r="D8" s="28" t="s">
        <v>251</v>
      </c>
      <c r="E8" s="25" t="s">
        <v>379</v>
      </c>
      <c r="F8" s="25" t="s">
        <v>249</v>
      </c>
      <c r="G8" s="25"/>
      <c r="H8" s="28" t="s">
        <v>408</v>
      </c>
      <c r="I8" s="28" t="s">
        <v>504</v>
      </c>
      <c r="J8" s="81" t="s">
        <v>493</v>
      </c>
      <c r="K8" s="28" t="s">
        <v>509</v>
      </c>
      <c r="L8" s="28" t="s">
        <v>409</v>
      </c>
      <c r="M8" s="7" t="s">
        <v>572</v>
      </c>
      <c r="N8" s="8" t="s">
        <v>384</v>
      </c>
      <c r="O8" s="28">
        <v>1973</v>
      </c>
      <c r="P8" s="352">
        <v>50000</v>
      </c>
      <c r="Q8" s="89">
        <v>39000</v>
      </c>
      <c r="R8" s="90">
        <v>1435224030</v>
      </c>
      <c r="S8" s="28"/>
      <c r="T8" s="25" t="s">
        <v>620</v>
      </c>
      <c r="U8" s="28">
        <v>3</v>
      </c>
      <c r="V8" s="28">
        <v>1</v>
      </c>
      <c r="W8" s="28">
        <v>0</v>
      </c>
      <c r="X8" s="28"/>
      <c r="Y8" s="28">
        <v>3</v>
      </c>
      <c r="Z8" s="28">
        <v>3</v>
      </c>
      <c r="AA8" s="28"/>
      <c r="AB8" s="28"/>
      <c r="AC8" s="28"/>
      <c r="AD8" s="28">
        <v>1</v>
      </c>
      <c r="AE8" s="28">
        <v>1</v>
      </c>
      <c r="AF8" s="28">
        <v>3</v>
      </c>
      <c r="AG8" s="28"/>
      <c r="AH8" s="28">
        <v>4</v>
      </c>
      <c r="AI8" s="28">
        <v>3</v>
      </c>
      <c r="AJ8" s="28">
        <v>1</v>
      </c>
      <c r="AK8" s="28">
        <v>1</v>
      </c>
      <c r="AL8" s="28"/>
      <c r="AM8" s="28">
        <v>1</v>
      </c>
      <c r="AN8" s="28">
        <v>1</v>
      </c>
      <c r="AO8" s="28">
        <v>4</v>
      </c>
      <c r="AP8" s="28"/>
    </row>
    <row r="9" spans="1:42" s="87" customFormat="1" ht="94.5" x14ac:dyDescent="0.2">
      <c r="A9" s="28">
        <v>5</v>
      </c>
      <c r="B9" s="28">
        <v>4</v>
      </c>
      <c r="C9" s="88">
        <v>41467</v>
      </c>
      <c r="D9" s="28" t="s">
        <v>252</v>
      </c>
      <c r="E9" s="25" t="s">
        <v>379</v>
      </c>
      <c r="F9" s="25" t="s">
        <v>249</v>
      </c>
      <c r="G9" s="25"/>
      <c r="H9" s="28" t="s">
        <v>410</v>
      </c>
      <c r="I9" s="28" t="s">
        <v>504</v>
      </c>
      <c r="J9" s="91" t="s">
        <v>508</v>
      </c>
      <c r="K9" s="28"/>
      <c r="L9" s="28" t="s">
        <v>536</v>
      </c>
      <c r="M9" s="7" t="s">
        <v>571</v>
      </c>
      <c r="N9" s="8" t="s">
        <v>384</v>
      </c>
      <c r="O9" s="28">
        <v>1968</v>
      </c>
      <c r="P9" s="103">
        <v>53700</v>
      </c>
      <c r="Q9" s="89">
        <v>50200</v>
      </c>
      <c r="R9" s="90">
        <v>1435158041</v>
      </c>
      <c r="S9" s="28"/>
      <c r="T9" s="25" t="s">
        <v>620</v>
      </c>
      <c r="U9" s="28">
        <v>14</v>
      </c>
      <c r="V9" s="28">
        <v>0</v>
      </c>
      <c r="W9" s="28">
        <v>0</v>
      </c>
      <c r="X9" s="28"/>
      <c r="Y9" s="28">
        <v>1</v>
      </c>
      <c r="Z9" s="28">
        <v>1</v>
      </c>
      <c r="AA9" s="28"/>
      <c r="AB9" s="28"/>
      <c r="AC9" s="28"/>
      <c r="AD9" s="28"/>
      <c r="AE9" s="28">
        <v>1</v>
      </c>
      <c r="AF9" s="28"/>
      <c r="AG9" s="28"/>
      <c r="AH9" s="28">
        <v>11</v>
      </c>
      <c r="AI9" s="28">
        <v>8</v>
      </c>
      <c r="AJ9" s="28">
        <v>3</v>
      </c>
      <c r="AK9" s="28"/>
      <c r="AL9" s="28"/>
      <c r="AM9" s="28"/>
      <c r="AN9" s="28">
        <v>1</v>
      </c>
      <c r="AO9" s="28"/>
      <c r="AP9" s="28"/>
    </row>
    <row r="10" spans="1:42" s="87" customFormat="1" ht="63" x14ac:dyDescent="0.2">
      <c r="A10" s="73">
        <v>6</v>
      </c>
      <c r="B10" s="73">
        <v>4</v>
      </c>
      <c r="C10" s="115">
        <v>41467</v>
      </c>
      <c r="D10" s="73" t="s">
        <v>253</v>
      </c>
      <c r="E10" s="73" t="s">
        <v>380</v>
      </c>
      <c r="F10" s="172" t="s">
        <v>249</v>
      </c>
      <c r="G10" s="172"/>
      <c r="H10" s="73" t="s">
        <v>326</v>
      </c>
      <c r="I10" s="73" t="s">
        <v>504</v>
      </c>
      <c r="J10" s="192" t="s">
        <v>493</v>
      </c>
      <c r="K10" s="73" t="s">
        <v>497</v>
      </c>
      <c r="L10" s="73" t="s">
        <v>537</v>
      </c>
      <c r="M10" s="193" t="s">
        <v>573</v>
      </c>
      <c r="N10" s="60" t="s">
        <v>384</v>
      </c>
      <c r="O10" s="73">
        <v>1975</v>
      </c>
      <c r="P10" s="194">
        <v>97500</v>
      </c>
      <c r="Q10" s="194">
        <v>91108</v>
      </c>
      <c r="R10" s="195">
        <v>143500668375</v>
      </c>
      <c r="S10" s="73"/>
      <c r="T10" s="172" t="s">
        <v>620</v>
      </c>
      <c r="U10" s="73">
        <v>1</v>
      </c>
      <c r="V10" s="73">
        <v>1</v>
      </c>
      <c r="W10" s="73">
        <v>0</v>
      </c>
      <c r="X10" s="73"/>
      <c r="Y10" s="73">
        <v>1</v>
      </c>
      <c r="Z10" s="73">
        <v>1</v>
      </c>
      <c r="AA10" s="73"/>
      <c r="AB10" s="73"/>
      <c r="AC10" s="73"/>
      <c r="AD10" s="73"/>
      <c r="AE10" s="73"/>
      <c r="AF10" s="73"/>
      <c r="AG10" s="73"/>
      <c r="AH10" s="73">
        <v>2</v>
      </c>
      <c r="AI10" s="73">
        <v>2</v>
      </c>
      <c r="AJ10" s="73"/>
      <c r="AK10" s="73"/>
      <c r="AL10" s="73"/>
      <c r="AM10" s="73"/>
      <c r="AN10" s="73"/>
      <c r="AO10" s="73"/>
      <c r="AP10" s="73"/>
    </row>
    <row r="11" spans="1:42" ht="63" x14ac:dyDescent="0.2">
      <c r="A11" s="28">
        <v>7</v>
      </c>
      <c r="B11" s="197">
        <v>31</v>
      </c>
      <c r="C11" s="198">
        <v>41569</v>
      </c>
      <c r="D11" s="196" t="s">
        <v>658</v>
      </c>
      <c r="E11" s="197" t="s">
        <v>380</v>
      </c>
      <c r="F11" s="28" t="s">
        <v>249</v>
      </c>
      <c r="G11" s="197"/>
      <c r="H11" s="159" t="s">
        <v>663</v>
      </c>
      <c r="I11" s="28" t="s">
        <v>504</v>
      </c>
      <c r="J11" s="81" t="s">
        <v>493</v>
      </c>
      <c r="K11" s="73" t="s">
        <v>497</v>
      </c>
      <c r="L11" s="8" t="s">
        <v>668</v>
      </c>
      <c r="M11" s="191">
        <v>1997</v>
      </c>
      <c r="N11" s="8" t="s">
        <v>384</v>
      </c>
      <c r="O11" s="191">
        <v>1956</v>
      </c>
      <c r="P11" s="194">
        <v>289555</v>
      </c>
      <c r="Q11" s="13">
        <v>100000</v>
      </c>
      <c r="R11" s="197"/>
      <c r="S11" s="197"/>
      <c r="T11" s="28" t="s">
        <v>620</v>
      </c>
      <c r="U11" s="28">
        <v>68</v>
      </c>
      <c r="V11" s="28">
        <v>0</v>
      </c>
      <c r="W11" s="28"/>
      <c r="X11" s="28"/>
      <c r="Y11" s="28">
        <v>1</v>
      </c>
      <c r="Z11" s="28">
        <v>1</v>
      </c>
      <c r="AA11" s="28"/>
      <c r="AB11" s="28"/>
      <c r="AC11" s="28"/>
      <c r="AD11" s="28"/>
      <c r="AE11" s="28"/>
      <c r="AF11" s="28">
        <v>1</v>
      </c>
      <c r="AG11" s="28"/>
      <c r="AH11" s="28">
        <v>68</v>
      </c>
      <c r="AI11" s="28">
        <v>22</v>
      </c>
      <c r="AJ11" s="28">
        <v>46</v>
      </c>
      <c r="AK11" s="28">
        <v>15</v>
      </c>
      <c r="AL11" s="28">
        <v>2</v>
      </c>
      <c r="AM11" s="28">
        <v>3</v>
      </c>
      <c r="AN11" s="28">
        <v>5</v>
      </c>
      <c r="AO11" s="28">
        <v>63</v>
      </c>
      <c r="AP11" s="28"/>
    </row>
    <row r="12" spans="1:42" ht="63" hidden="1" x14ac:dyDescent="0.2">
      <c r="A12" s="28">
        <v>8</v>
      </c>
      <c r="B12" s="197">
        <v>31</v>
      </c>
      <c r="C12" s="198">
        <v>41569</v>
      </c>
      <c r="D12" s="196" t="s">
        <v>659</v>
      </c>
      <c r="E12" s="197" t="s">
        <v>380</v>
      </c>
      <c r="F12" s="8" t="s">
        <v>662</v>
      </c>
      <c r="G12" s="8" t="s">
        <v>535</v>
      </c>
      <c r="H12" s="159" t="s">
        <v>664</v>
      </c>
      <c r="I12" s="28" t="s">
        <v>504</v>
      </c>
      <c r="J12" s="81" t="s">
        <v>493</v>
      </c>
      <c r="K12" s="73" t="s">
        <v>497</v>
      </c>
      <c r="L12" s="8" t="s">
        <v>667</v>
      </c>
      <c r="M12" s="191">
        <v>2012</v>
      </c>
      <c r="N12" s="8" t="s">
        <v>384</v>
      </c>
      <c r="O12" s="191">
        <v>1968</v>
      </c>
      <c r="P12" s="194">
        <v>78500</v>
      </c>
      <c r="Q12" s="13">
        <v>78500</v>
      </c>
      <c r="R12" s="197"/>
      <c r="S12" s="197"/>
      <c r="T12" s="28" t="s">
        <v>620</v>
      </c>
      <c r="U12" s="28"/>
      <c r="V12" s="28"/>
      <c r="W12" s="28"/>
      <c r="X12" s="28"/>
      <c r="Y12" s="28">
        <v>1</v>
      </c>
      <c r="Z12" s="28">
        <v>1</v>
      </c>
      <c r="AA12" s="28"/>
      <c r="AB12" s="28"/>
      <c r="AC12" s="28"/>
      <c r="AD12" s="28"/>
      <c r="AE12" s="28">
        <v>1</v>
      </c>
      <c r="AF12" s="28"/>
      <c r="AG12" s="28">
        <v>1</v>
      </c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63" x14ac:dyDescent="0.2">
      <c r="A13" s="28">
        <v>9</v>
      </c>
      <c r="B13" s="197">
        <v>31</v>
      </c>
      <c r="C13" s="198">
        <v>41569</v>
      </c>
      <c r="D13" s="1" t="s">
        <v>660</v>
      </c>
      <c r="E13" s="197" t="s">
        <v>380</v>
      </c>
      <c r="F13" s="28" t="s">
        <v>249</v>
      </c>
      <c r="G13" s="197"/>
      <c r="H13" s="71" t="s">
        <v>665</v>
      </c>
      <c r="I13" s="28" t="s">
        <v>504</v>
      </c>
      <c r="J13" s="81" t="s">
        <v>493</v>
      </c>
      <c r="K13" s="73" t="s">
        <v>497</v>
      </c>
      <c r="L13" s="8" t="s">
        <v>669</v>
      </c>
      <c r="M13" s="159">
        <v>2006</v>
      </c>
      <c r="N13" s="8" t="s">
        <v>384</v>
      </c>
      <c r="O13" s="159">
        <v>1948</v>
      </c>
      <c r="P13" s="194">
        <v>148524.28</v>
      </c>
      <c r="Q13" s="13">
        <v>100000</v>
      </c>
      <c r="R13" s="197"/>
      <c r="S13" s="197"/>
      <c r="T13" s="28" t="s">
        <v>620</v>
      </c>
      <c r="U13" s="28"/>
      <c r="V13" s="28"/>
      <c r="W13" s="28"/>
      <c r="X13" s="28"/>
      <c r="Y13" s="28">
        <v>1</v>
      </c>
      <c r="Z13" s="28">
        <v>1</v>
      </c>
      <c r="AA13" s="28"/>
      <c r="AB13" s="28"/>
      <c r="AC13" s="28"/>
      <c r="AD13" s="28"/>
      <c r="AE13" s="28"/>
      <c r="AF13" s="28">
        <v>1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63" x14ac:dyDescent="0.2">
      <c r="A14" s="28">
        <v>10</v>
      </c>
      <c r="B14" s="197">
        <v>31</v>
      </c>
      <c r="C14" s="198">
        <v>41569</v>
      </c>
      <c r="D14" s="1" t="s">
        <v>327</v>
      </c>
      <c r="E14" s="197" t="s">
        <v>380</v>
      </c>
      <c r="F14" s="28" t="s">
        <v>249</v>
      </c>
      <c r="G14" s="197"/>
      <c r="H14" s="71" t="s">
        <v>326</v>
      </c>
      <c r="I14" s="28" t="s">
        <v>504</v>
      </c>
      <c r="J14" s="81" t="s">
        <v>493</v>
      </c>
      <c r="K14" s="73" t="s">
        <v>497</v>
      </c>
      <c r="L14" s="8" t="s">
        <v>670</v>
      </c>
      <c r="M14" s="191">
        <v>2009</v>
      </c>
      <c r="N14" s="8" t="s">
        <v>384</v>
      </c>
      <c r="O14" s="191">
        <v>1961</v>
      </c>
      <c r="P14" s="194">
        <v>433644</v>
      </c>
      <c r="Q14" s="13">
        <v>100000</v>
      </c>
      <c r="R14" s="197"/>
      <c r="S14" s="197"/>
      <c r="T14" s="28" t="s">
        <v>620</v>
      </c>
      <c r="U14" s="28">
        <v>15</v>
      </c>
      <c r="V14" s="28"/>
      <c r="W14" s="28"/>
      <c r="X14" s="28"/>
      <c r="Y14" s="28">
        <v>1</v>
      </c>
      <c r="Z14" s="28">
        <v>1</v>
      </c>
      <c r="AA14" s="28"/>
      <c r="AB14" s="28"/>
      <c r="AC14" s="28"/>
      <c r="AD14" s="28"/>
      <c r="AE14" s="28"/>
      <c r="AF14" s="28">
        <v>1</v>
      </c>
      <c r="AG14" s="28"/>
      <c r="AH14" s="28">
        <v>15</v>
      </c>
      <c r="AI14" s="28">
        <v>6</v>
      </c>
      <c r="AJ14" s="28">
        <v>9</v>
      </c>
      <c r="AK14" s="28">
        <v>3</v>
      </c>
      <c r="AL14" s="28"/>
      <c r="AM14" s="28"/>
      <c r="AN14" s="28"/>
      <c r="AO14" s="28">
        <v>4</v>
      </c>
      <c r="AP14" s="28"/>
    </row>
    <row r="15" spans="1:42" ht="47.25" x14ac:dyDescent="0.2">
      <c r="A15" s="28">
        <v>11</v>
      </c>
      <c r="B15" s="197">
        <v>31</v>
      </c>
      <c r="C15" s="198">
        <v>41569</v>
      </c>
      <c r="D15" s="1" t="s">
        <v>661</v>
      </c>
      <c r="E15" s="197" t="s">
        <v>380</v>
      </c>
      <c r="F15" s="28" t="s">
        <v>249</v>
      </c>
      <c r="G15" s="197"/>
      <c r="H15" s="159" t="s">
        <v>666</v>
      </c>
      <c r="I15" s="28" t="s">
        <v>504</v>
      </c>
      <c r="J15" s="81" t="s">
        <v>493</v>
      </c>
      <c r="K15" s="28" t="s">
        <v>497</v>
      </c>
      <c r="L15" s="8" t="s">
        <v>671</v>
      </c>
      <c r="M15" s="159">
        <v>2010</v>
      </c>
      <c r="N15" s="8" t="s">
        <v>384</v>
      </c>
      <c r="O15" s="159">
        <v>1972</v>
      </c>
      <c r="P15" s="194">
        <v>26582</v>
      </c>
      <c r="Q15" s="13">
        <v>26582</v>
      </c>
      <c r="R15" s="197"/>
      <c r="S15" s="197"/>
      <c r="T15" s="28" t="s">
        <v>620</v>
      </c>
      <c r="U15" s="28"/>
      <c r="V15" s="28"/>
      <c r="W15" s="28"/>
      <c r="X15" s="28"/>
      <c r="Y15" s="28">
        <v>1</v>
      </c>
      <c r="Z15" s="28">
        <v>1</v>
      </c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63" x14ac:dyDescent="0.2">
      <c r="A16" s="28">
        <v>12</v>
      </c>
      <c r="B16" s="197">
        <v>47</v>
      </c>
      <c r="C16" s="198">
        <v>41599</v>
      </c>
      <c r="D16" s="1" t="s">
        <v>1059</v>
      </c>
      <c r="E16" s="197" t="s">
        <v>379</v>
      </c>
      <c r="F16" s="28" t="s">
        <v>249</v>
      </c>
      <c r="G16" s="197"/>
      <c r="H16" s="159" t="s">
        <v>1043</v>
      </c>
      <c r="I16" s="28" t="s">
        <v>504</v>
      </c>
      <c r="J16" s="1" t="s">
        <v>493</v>
      </c>
      <c r="K16" s="1" t="s">
        <v>494</v>
      </c>
      <c r="L16" s="8" t="s">
        <v>1060</v>
      </c>
      <c r="M16" s="191">
        <v>2012</v>
      </c>
      <c r="N16" s="26" t="s">
        <v>385</v>
      </c>
      <c r="O16" s="191">
        <v>1966</v>
      </c>
      <c r="P16" s="194">
        <v>343232.5</v>
      </c>
      <c r="Q16" s="85">
        <v>100000</v>
      </c>
      <c r="R16" s="197"/>
      <c r="S16" s="197"/>
      <c r="T16" s="28" t="s">
        <v>620</v>
      </c>
      <c r="U16" s="28">
        <v>25</v>
      </c>
      <c r="V16" s="28"/>
      <c r="W16" s="28"/>
      <c r="X16" s="28"/>
      <c r="Y16" s="28">
        <v>1</v>
      </c>
      <c r="Z16" s="28"/>
      <c r="AA16" s="28">
        <v>1</v>
      </c>
      <c r="AB16" s="28"/>
      <c r="AC16" s="28"/>
      <c r="AD16" s="28"/>
      <c r="AE16" s="28"/>
      <c r="AF16" s="28"/>
      <c r="AG16" s="28"/>
      <c r="AH16" s="28">
        <v>25</v>
      </c>
      <c r="AI16" s="28">
        <v>14</v>
      </c>
      <c r="AJ16" s="28">
        <v>11</v>
      </c>
      <c r="AK16" s="28"/>
      <c r="AL16" s="28"/>
      <c r="AM16" s="28"/>
      <c r="AN16" s="28"/>
      <c r="AO16" s="28"/>
      <c r="AP16" s="28"/>
    </row>
    <row r="17" spans="1:42" ht="78.75" hidden="1" x14ac:dyDescent="0.2">
      <c r="A17" s="28">
        <v>13</v>
      </c>
      <c r="B17" s="197">
        <v>47</v>
      </c>
      <c r="C17" s="198">
        <v>41599</v>
      </c>
      <c r="D17" s="1" t="s">
        <v>1061</v>
      </c>
      <c r="E17" s="197" t="s">
        <v>380</v>
      </c>
      <c r="F17" s="8" t="s">
        <v>1062</v>
      </c>
      <c r="G17" s="8" t="s">
        <v>535</v>
      </c>
      <c r="H17" s="159" t="s">
        <v>705</v>
      </c>
      <c r="I17" s="28" t="s">
        <v>504</v>
      </c>
      <c r="J17" s="81" t="s">
        <v>493</v>
      </c>
      <c r="K17" s="25" t="s">
        <v>507</v>
      </c>
      <c r="L17" s="8" t="s">
        <v>1063</v>
      </c>
      <c r="M17" s="159">
        <v>2009</v>
      </c>
      <c r="N17" s="26" t="s">
        <v>385</v>
      </c>
      <c r="O17" s="159">
        <v>1956</v>
      </c>
      <c r="P17" s="194">
        <v>21012</v>
      </c>
      <c r="Q17" s="85">
        <v>21012</v>
      </c>
      <c r="R17" s="197"/>
      <c r="S17" s="197"/>
      <c r="T17" s="28" t="s">
        <v>620</v>
      </c>
      <c r="U17" s="28"/>
      <c r="V17" s="28"/>
      <c r="W17" s="28"/>
      <c r="X17" s="28"/>
      <c r="Y17" s="28">
        <v>1</v>
      </c>
      <c r="Z17" s="28"/>
      <c r="AA17" s="28">
        <v>1</v>
      </c>
      <c r="AB17" s="28"/>
      <c r="AC17" s="28"/>
      <c r="AD17" s="28"/>
      <c r="AE17" s="28"/>
      <c r="AF17" s="28">
        <v>1</v>
      </c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126" hidden="1" x14ac:dyDescent="0.2">
      <c r="A18" s="28">
        <v>14</v>
      </c>
      <c r="B18" s="197">
        <v>47</v>
      </c>
      <c r="C18" s="198">
        <v>41599</v>
      </c>
      <c r="D18" s="1" t="s">
        <v>1064</v>
      </c>
      <c r="E18" s="197" t="s">
        <v>380</v>
      </c>
      <c r="F18" s="8" t="s">
        <v>1031</v>
      </c>
      <c r="G18" s="8" t="s">
        <v>535</v>
      </c>
      <c r="H18" s="159" t="s">
        <v>705</v>
      </c>
      <c r="I18" s="28" t="s">
        <v>504</v>
      </c>
      <c r="J18" s="81" t="s">
        <v>493</v>
      </c>
      <c r="K18" s="25" t="s">
        <v>507</v>
      </c>
      <c r="L18" s="8" t="s">
        <v>1065</v>
      </c>
      <c r="M18" s="191">
        <v>2013</v>
      </c>
      <c r="N18" s="26" t="s">
        <v>385</v>
      </c>
      <c r="O18" s="191">
        <v>1964</v>
      </c>
      <c r="P18" s="194">
        <v>43967</v>
      </c>
      <c r="Q18" s="85">
        <v>43967</v>
      </c>
      <c r="R18" s="197"/>
      <c r="S18" s="197"/>
      <c r="T18" s="28" t="s">
        <v>620</v>
      </c>
      <c r="U18" s="28"/>
      <c r="V18" s="28"/>
      <c r="W18" s="28"/>
      <c r="X18" s="28"/>
      <c r="Y18" s="28">
        <v>1</v>
      </c>
      <c r="Z18" s="28"/>
      <c r="AA18" s="28">
        <v>1</v>
      </c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126" hidden="1" x14ac:dyDescent="0.2">
      <c r="A19" s="28">
        <v>15</v>
      </c>
      <c r="B19" s="197">
        <v>47</v>
      </c>
      <c r="C19" s="198">
        <v>41599</v>
      </c>
      <c r="D19" s="1" t="s">
        <v>1066</v>
      </c>
      <c r="E19" s="197" t="s">
        <v>379</v>
      </c>
      <c r="F19" s="8" t="s">
        <v>1067</v>
      </c>
      <c r="G19" s="8" t="s">
        <v>535</v>
      </c>
      <c r="H19" s="159" t="s">
        <v>1068</v>
      </c>
      <c r="I19" s="28" t="s">
        <v>505</v>
      </c>
      <c r="J19" s="81" t="s">
        <v>510</v>
      </c>
      <c r="K19" s="197"/>
      <c r="L19" s="8" t="s">
        <v>1069</v>
      </c>
      <c r="M19" s="159">
        <v>2013</v>
      </c>
      <c r="N19" s="26" t="s">
        <v>385</v>
      </c>
      <c r="O19" s="159">
        <v>1980</v>
      </c>
      <c r="P19" s="194">
        <v>38295</v>
      </c>
      <c r="Q19" s="85">
        <v>38295</v>
      </c>
      <c r="R19" s="197"/>
      <c r="S19" s="197"/>
      <c r="T19" s="28" t="s">
        <v>620</v>
      </c>
      <c r="U19" s="28"/>
      <c r="V19" s="28"/>
      <c r="W19" s="28"/>
      <c r="X19" s="28"/>
      <c r="Y19" s="28">
        <v>2</v>
      </c>
      <c r="Z19" s="28">
        <v>1</v>
      </c>
      <c r="AA19" s="28">
        <v>1</v>
      </c>
      <c r="AB19" s="28"/>
      <c r="AC19" s="28"/>
      <c r="AD19" s="28"/>
      <c r="AE19" s="28"/>
      <c r="AF19" s="28">
        <v>1</v>
      </c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78.75" hidden="1" x14ac:dyDescent="0.2">
      <c r="A20" s="28">
        <v>16</v>
      </c>
      <c r="B20" s="197">
        <v>47</v>
      </c>
      <c r="C20" s="198">
        <v>41599</v>
      </c>
      <c r="D20" s="1" t="s">
        <v>1070</v>
      </c>
      <c r="E20" s="197" t="s">
        <v>379</v>
      </c>
      <c r="F20" s="8" t="s">
        <v>1071</v>
      </c>
      <c r="G20" s="8" t="s">
        <v>535</v>
      </c>
      <c r="H20" s="159" t="s">
        <v>1081</v>
      </c>
      <c r="I20" s="28" t="s">
        <v>504</v>
      </c>
      <c r="J20" s="81"/>
      <c r="K20" s="197"/>
      <c r="L20" s="8" t="s">
        <v>1072</v>
      </c>
      <c r="M20" s="71">
        <v>2006</v>
      </c>
      <c r="N20" s="8" t="s">
        <v>384</v>
      </c>
      <c r="O20" s="71">
        <v>1977</v>
      </c>
      <c r="P20" s="194">
        <v>100950.24</v>
      </c>
      <c r="Q20" s="85">
        <v>100000</v>
      </c>
      <c r="R20" s="197"/>
      <c r="S20" s="197"/>
      <c r="T20" s="28" t="s">
        <v>620</v>
      </c>
      <c r="U20" s="28">
        <v>6</v>
      </c>
      <c r="V20" s="28"/>
      <c r="W20" s="28"/>
      <c r="X20" s="28"/>
      <c r="Y20" s="28">
        <v>2</v>
      </c>
      <c r="Z20" s="28">
        <v>2</v>
      </c>
      <c r="AA20" s="28"/>
      <c r="AB20" s="28"/>
      <c r="AC20" s="28"/>
      <c r="AD20" s="28"/>
      <c r="AE20" s="28"/>
      <c r="AF20" s="28"/>
      <c r="AG20" s="28"/>
      <c r="AH20" s="28">
        <v>6</v>
      </c>
      <c r="AI20" s="28">
        <v>4</v>
      </c>
      <c r="AJ20" s="28">
        <v>2</v>
      </c>
      <c r="AK20" s="28"/>
      <c r="AL20" s="28">
        <v>1</v>
      </c>
      <c r="AM20" s="28"/>
      <c r="AN20" s="28"/>
      <c r="AO20" s="28"/>
      <c r="AP20" s="28"/>
    </row>
    <row r="21" spans="1:42" ht="110.25" x14ac:dyDescent="0.2">
      <c r="A21" s="28">
        <v>17</v>
      </c>
      <c r="B21" s="197">
        <v>58</v>
      </c>
      <c r="C21" s="198">
        <v>41613</v>
      </c>
      <c r="D21" s="159" t="s">
        <v>1073</v>
      </c>
      <c r="E21" s="197" t="s">
        <v>379</v>
      </c>
      <c r="F21" s="28" t="s">
        <v>249</v>
      </c>
      <c r="G21" s="8"/>
      <c r="H21" s="159" t="s">
        <v>1074</v>
      </c>
      <c r="I21" s="28" t="s">
        <v>504</v>
      </c>
      <c r="J21" s="91" t="s">
        <v>493</v>
      </c>
      <c r="K21" s="71" t="s">
        <v>511</v>
      </c>
      <c r="L21" s="71" t="s">
        <v>1049</v>
      </c>
      <c r="M21" s="191">
        <v>2002</v>
      </c>
      <c r="N21" s="8" t="s">
        <v>384</v>
      </c>
      <c r="O21" s="191">
        <v>1981</v>
      </c>
      <c r="P21" s="194">
        <v>69270</v>
      </c>
      <c r="Q21" s="85">
        <v>69270</v>
      </c>
      <c r="R21" s="197"/>
      <c r="S21" s="197"/>
      <c r="T21" s="28" t="s">
        <v>620</v>
      </c>
      <c r="U21" s="28">
        <v>11</v>
      </c>
      <c r="V21" s="28"/>
      <c r="W21" s="28"/>
      <c r="X21" s="28"/>
      <c r="Y21" s="28">
        <v>3</v>
      </c>
      <c r="Z21" s="28">
        <v>2</v>
      </c>
      <c r="AA21" s="28">
        <v>1</v>
      </c>
      <c r="AB21" s="28"/>
      <c r="AC21" s="28"/>
      <c r="AD21" s="28"/>
      <c r="AE21" s="28">
        <v>1</v>
      </c>
      <c r="AF21" s="28"/>
      <c r="AG21" s="28"/>
      <c r="AH21" s="28">
        <v>11</v>
      </c>
      <c r="AI21" s="28">
        <v>10</v>
      </c>
      <c r="AJ21" s="28">
        <v>1</v>
      </c>
      <c r="AK21" s="28"/>
      <c r="AL21" s="28"/>
      <c r="AM21" s="28"/>
      <c r="AN21" s="28">
        <v>1</v>
      </c>
      <c r="AO21" s="28"/>
      <c r="AP21" s="28"/>
    </row>
    <row r="22" spans="1:42" ht="63" x14ac:dyDescent="0.2">
      <c r="A22" s="28">
        <v>18</v>
      </c>
      <c r="B22" s="197">
        <v>58</v>
      </c>
      <c r="C22" s="198">
        <v>41613</v>
      </c>
      <c r="D22" s="282" t="s">
        <v>1075</v>
      </c>
      <c r="E22" s="197" t="s">
        <v>380</v>
      </c>
      <c r="F22" s="28" t="s">
        <v>249</v>
      </c>
      <c r="G22" s="8"/>
      <c r="H22" s="282" t="s">
        <v>1076</v>
      </c>
      <c r="I22" s="28" t="s">
        <v>504</v>
      </c>
      <c r="J22" s="248" t="s">
        <v>490</v>
      </c>
      <c r="K22" s="197"/>
      <c r="L22" s="8" t="s">
        <v>1077</v>
      </c>
      <c r="M22" s="282">
        <v>2007</v>
      </c>
      <c r="N22" s="8" t="s">
        <v>384</v>
      </c>
      <c r="O22" s="282">
        <v>1952</v>
      </c>
      <c r="P22" s="194">
        <v>51684</v>
      </c>
      <c r="Q22" s="85">
        <v>51684</v>
      </c>
      <c r="R22" s="197"/>
      <c r="S22" s="197"/>
      <c r="T22" s="28" t="s">
        <v>620</v>
      </c>
      <c r="U22" s="28"/>
      <c r="V22" s="28"/>
      <c r="W22" s="28"/>
      <c r="X22" s="28"/>
      <c r="Y22" s="28">
        <v>1</v>
      </c>
      <c r="Z22" s="28">
        <v>1</v>
      </c>
      <c r="AA22" s="28"/>
      <c r="AB22" s="28"/>
      <c r="AC22" s="28"/>
      <c r="AD22" s="28"/>
      <c r="AE22" s="28"/>
      <c r="AF22" s="28">
        <v>1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78.75" x14ac:dyDescent="0.2">
      <c r="A23" s="28">
        <v>20</v>
      </c>
      <c r="B23" s="197">
        <v>58</v>
      </c>
      <c r="C23" s="198">
        <v>41613</v>
      </c>
      <c r="D23" s="71" t="s">
        <v>1078</v>
      </c>
      <c r="E23" s="197" t="s">
        <v>379</v>
      </c>
      <c r="F23" s="28" t="s">
        <v>249</v>
      </c>
      <c r="G23" s="8"/>
      <c r="H23" s="71" t="s">
        <v>1079</v>
      </c>
      <c r="I23" s="28" t="s">
        <v>505</v>
      </c>
      <c r="J23" s="81" t="s">
        <v>120</v>
      </c>
      <c r="K23" s="197"/>
      <c r="L23" s="8" t="s">
        <v>1080</v>
      </c>
      <c r="M23" s="71">
        <v>2011</v>
      </c>
      <c r="N23" s="8" t="s">
        <v>384</v>
      </c>
      <c r="O23" s="71">
        <v>1988</v>
      </c>
      <c r="P23" s="89">
        <v>71701.789999999994</v>
      </c>
      <c r="Q23" s="85">
        <v>71546</v>
      </c>
      <c r="R23" s="197"/>
      <c r="S23" s="197"/>
      <c r="T23" s="28" t="s">
        <v>620</v>
      </c>
      <c r="U23" s="28"/>
      <c r="V23" s="28"/>
      <c r="W23" s="28"/>
      <c r="X23" s="28"/>
      <c r="Y23" s="28">
        <v>2</v>
      </c>
      <c r="Z23" s="28">
        <v>1</v>
      </c>
      <c r="AA23" s="28">
        <v>1</v>
      </c>
      <c r="AB23" s="28"/>
      <c r="AC23" s="28"/>
      <c r="AD23" s="28"/>
      <c r="AE23" s="28"/>
      <c r="AF23" s="28"/>
      <c r="AG23" s="28"/>
      <c r="AH23" s="28">
        <v>1</v>
      </c>
      <c r="AI23" s="28"/>
      <c r="AJ23" s="28">
        <v>1</v>
      </c>
      <c r="AK23" s="28">
        <v>1</v>
      </c>
      <c r="AL23" s="28"/>
      <c r="AM23" s="28"/>
      <c r="AN23" s="28"/>
      <c r="AO23" s="28"/>
      <c r="AP23" s="28"/>
    </row>
    <row r="24" spans="1:42" ht="15.75" hidden="1" x14ac:dyDescent="0.25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80"/>
      <c r="N24" s="61"/>
      <c r="O24" s="61"/>
      <c r="P24" s="92">
        <f>SUM(P5:P23)</f>
        <v>2394662.1000000006</v>
      </c>
      <c r="Q24" s="92">
        <f>SUM(Q5:Q23)</f>
        <v>1342964</v>
      </c>
      <c r="R24" s="199"/>
      <c r="S24" s="199"/>
      <c r="T24" s="199"/>
      <c r="U24" s="356">
        <f t="shared" ref="U24:AP24" si="0">SUM(U5:U23)</f>
        <v>185</v>
      </c>
      <c r="V24" s="356">
        <f t="shared" si="0"/>
        <v>7</v>
      </c>
      <c r="W24" s="356">
        <f t="shared" si="0"/>
        <v>0</v>
      </c>
      <c r="X24" s="356">
        <f t="shared" si="0"/>
        <v>0</v>
      </c>
      <c r="Y24" s="356">
        <f t="shared" si="0"/>
        <v>34</v>
      </c>
      <c r="Z24" s="356">
        <f t="shared" si="0"/>
        <v>24</v>
      </c>
      <c r="AA24" s="356">
        <f t="shared" si="0"/>
        <v>10</v>
      </c>
      <c r="AB24" s="356">
        <f t="shared" si="0"/>
        <v>0</v>
      </c>
      <c r="AC24" s="356">
        <f t="shared" si="0"/>
        <v>0</v>
      </c>
      <c r="AD24" s="356">
        <f t="shared" si="0"/>
        <v>1</v>
      </c>
      <c r="AE24" s="356">
        <f t="shared" si="0"/>
        <v>4</v>
      </c>
      <c r="AF24" s="356">
        <f t="shared" si="0"/>
        <v>10</v>
      </c>
      <c r="AG24" s="356">
        <f t="shared" si="0"/>
        <v>1</v>
      </c>
      <c r="AH24" s="356">
        <f t="shared" si="0"/>
        <v>186</v>
      </c>
      <c r="AI24" s="356">
        <f t="shared" si="0"/>
        <v>94</v>
      </c>
      <c r="AJ24" s="356">
        <f t="shared" si="0"/>
        <v>92</v>
      </c>
      <c r="AK24" s="356">
        <f t="shared" si="0"/>
        <v>27</v>
      </c>
      <c r="AL24" s="356">
        <f t="shared" si="0"/>
        <v>3</v>
      </c>
      <c r="AM24" s="356">
        <f t="shared" si="0"/>
        <v>4</v>
      </c>
      <c r="AN24" s="356">
        <f t="shared" si="0"/>
        <v>22</v>
      </c>
      <c r="AO24" s="356">
        <f t="shared" si="0"/>
        <v>76</v>
      </c>
      <c r="AP24" s="356">
        <f t="shared" si="0"/>
        <v>0</v>
      </c>
    </row>
    <row r="25" spans="1:42" ht="15.75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</row>
    <row r="26" spans="1:42" ht="15.75" x14ac:dyDescent="0.25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</row>
    <row r="27" spans="1:42" ht="15.75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</row>
    <row r="28" spans="1:42" ht="15.75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</row>
    <row r="29" spans="1:42" ht="15.75" x14ac:dyDescent="0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</row>
    <row r="30" spans="1:42" ht="15.75" x14ac:dyDescent="0.25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</row>
    <row r="31" spans="1:42" ht="15.75" x14ac:dyDescent="0.2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</row>
    <row r="32" spans="1:42" ht="15.75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</row>
    <row r="33" spans="1:42" ht="15.75" x14ac:dyDescent="0.2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</row>
    <row r="34" spans="1:42" ht="15.75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</row>
    <row r="35" spans="1:42" ht="15.75" x14ac:dyDescent="0.25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</row>
    <row r="36" spans="1:42" ht="15.75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</row>
    <row r="37" spans="1:42" ht="15.75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</row>
    <row r="38" spans="1:42" ht="15.75" x14ac:dyDescent="0.25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</row>
    <row r="39" spans="1:42" ht="15.75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</row>
    <row r="40" spans="1:42" ht="15.7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</row>
    <row r="41" spans="1:42" ht="15.75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</row>
    <row r="42" spans="1:42" ht="15.75" x14ac:dyDescent="0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</row>
    <row r="43" spans="1:42" ht="15.75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</row>
    <row r="44" spans="1:42" ht="15.75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</row>
    <row r="45" spans="1:42" ht="15.75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</row>
    <row r="46" spans="1:42" ht="15.75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</row>
    <row r="47" spans="1:42" ht="15.75" x14ac:dyDescent="0.25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</row>
    <row r="48" spans="1:42" ht="15.75" x14ac:dyDescent="0.2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</row>
    <row r="49" spans="1:42" ht="15.75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</row>
    <row r="50" spans="1:42" ht="15.75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</row>
    <row r="51" spans="1:42" ht="15.75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</row>
    <row r="52" spans="1:42" ht="15.75" x14ac:dyDescent="0.25">
      <c r="M52" s="61"/>
    </row>
    <row r="53" spans="1:42" ht="15.75" x14ac:dyDescent="0.25">
      <c r="M53" s="61"/>
    </row>
    <row r="54" spans="1:42" ht="15.75" x14ac:dyDescent="0.25">
      <c r="M54" s="61"/>
    </row>
    <row r="55" spans="1:42" ht="15.75" x14ac:dyDescent="0.25">
      <c r="M55" s="61"/>
    </row>
    <row r="56" spans="1:42" ht="15.75" x14ac:dyDescent="0.25">
      <c r="M56" s="61"/>
    </row>
    <row r="57" spans="1:42" ht="15.75" x14ac:dyDescent="0.25">
      <c r="M57" s="61"/>
    </row>
  </sheetData>
  <autoFilter ref="A4:AP24" xr:uid="{00000000-0009-0000-0000-000001000000}">
    <filterColumn colId="5">
      <filters>
        <filter val="г. Якутск"/>
      </filters>
    </filterColumn>
  </autoFilter>
  <mergeCells count="26">
    <mergeCell ref="M2:M3"/>
    <mergeCell ref="N2:N3"/>
    <mergeCell ref="Y2:AG2"/>
    <mergeCell ref="L2:L3"/>
    <mergeCell ref="AH2:AP2"/>
    <mergeCell ref="W2:W3"/>
    <mergeCell ref="U2:U3"/>
    <mergeCell ref="T2:T3"/>
    <mergeCell ref="P2:P3"/>
    <mergeCell ref="Q2:Q3"/>
    <mergeCell ref="A1:V1"/>
    <mergeCell ref="A2:A3"/>
    <mergeCell ref="B2:B3"/>
    <mergeCell ref="C2:C3"/>
    <mergeCell ref="E2:E3"/>
    <mergeCell ref="R2:R3"/>
    <mergeCell ref="G2:G3"/>
    <mergeCell ref="S2:S3"/>
    <mergeCell ref="O2:O3"/>
    <mergeCell ref="V2:V3"/>
    <mergeCell ref="I2:I3"/>
    <mergeCell ref="K2:K3"/>
    <mergeCell ref="D2:D3"/>
    <mergeCell ref="F2:F3"/>
    <mergeCell ref="H2:H3"/>
    <mergeCell ref="J2:J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AR50"/>
  <sheetViews>
    <sheetView zoomScale="70" zoomScaleNormal="70" workbookViewId="0">
      <selection activeCell="I30" sqref="I30"/>
    </sheetView>
  </sheetViews>
  <sheetFormatPr defaultRowHeight="15.75" x14ac:dyDescent="0.2"/>
  <cols>
    <col min="1" max="1" width="5.140625" style="97" customWidth="1"/>
    <col min="2" max="2" width="9.42578125" style="97" customWidth="1"/>
    <col min="3" max="3" width="17.28515625" style="97" customWidth="1"/>
    <col min="4" max="4" width="36.5703125" style="97" customWidth="1"/>
    <col min="5" max="5" width="12.140625" style="97" customWidth="1"/>
    <col min="6" max="6" width="24.42578125" style="97" customWidth="1"/>
    <col min="7" max="7" width="13.7109375" style="97" customWidth="1"/>
    <col min="8" max="8" width="26.42578125" style="97" customWidth="1"/>
    <col min="9" max="9" width="17.85546875" style="97" customWidth="1"/>
    <col min="10" max="11" width="27.5703125" style="97" customWidth="1"/>
    <col min="12" max="12" width="20.42578125" style="97" customWidth="1"/>
    <col min="13" max="13" width="17.42578125" style="97" customWidth="1"/>
    <col min="14" max="14" width="16.42578125" style="97" customWidth="1"/>
    <col min="15" max="15" width="14.42578125" style="97" customWidth="1"/>
    <col min="16" max="16" width="19.28515625" style="97" customWidth="1"/>
    <col min="17" max="18" width="29" style="97" customWidth="1"/>
    <col min="19" max="19" width="19.85546875" style="97" customWidth="1"/>
    <col min="20" max="20" width="27.42578125" style="97" hidden="1" customWidth="1"/>
    <col min="21" max="21" width="26.5703125" style="97" hidden="1" customWidth="1"/>
    <col min="22" max="22" width="14.140625" style="97" customWidth="1"/>
    <col min="23" max="23" width="14.28515625" style="97" customWidth="1"/>
    <col min="24" max="24" width="22.42578125" style="97" customWidth="1"/>
    <col min="25" max="25" width="8.28515625" style="97" customWidth="1"/>
    <col min="26" max="26" width="10.28515625" style="97" customWidth="1"/>
    <col min="27" max="16384" width="9.140625" style="97"/>
  </cols>
  <sheetData>
    <row r="1" spans="1:44" ht="66" customHeight="1" x14ac:dyDescent="0.2">
      <c r="A1" s="441" t="s">
        <v>391</v>
      </c>
      <c r="B1" s="442" t="s">
        <v>565</v>
      </c>
      <c r="C1" s="442" t="s">
        <v>141</v>
      </c>
      <c r="D1" s="442" t="s">
        <v>566</v>
      </c>
      <c r="E1" s="407"/>
      <c r="F1" s="441" t="s">
        <v>23</v>
      </c>
      <c r="G1" s="416" t="s">
        <v>535</v>
      </c>
      <c r="H1" s="442" t="s">
        <v>567</v>
      </c>
      <c r="I1" s="430" t="s">
        <v>568</v>
      </c>
      <c r="J1" s="430" t="s">
        <v>489</v>
      </c>
      <c r="K1" s="430" t="s">
        <v>491</v>
      </c>
      <c r="L1" s="445" t="s">
        <v>392</v>
      </c>
      <c r="M1" s="446"/>
      <c r="N1" s="442" t="s">
        <v>393</v>
      </c>
      <c r="O1" s="442" t="s">
        <v>394</v>
      </c>
      <c r="P1" s="442" t="s">
        <v>395</v>
      </c>
      <c r="Q1" s="442" t="s">
        <v>482</v>
      </c>
      <c r="R1" s="407" t="s">
        <v>265</v>
      </c>
      <c r="S1" s="442" t="s">
        <v>396</v>
      </c>
      <c r="T1" s="442" t="s">
        <v>86</v>
      </c>
      <c r="U1" s="442" t="s">
        <v>397</v>
      </c>
      <c r="V1" s="407" t="s">
        <v>619</v>
      </c>
      <c r="W1" s="441" t="s">
        <v>361</v>
      </c>
      <c r="X1" s="443" t="s">
        <v>362</v>
      </c>
      <c r="Y1" s="443" t="s">
        <v>398</v>
      </c>
      <c r="Z1" s="448" t="s">
        <v>363</v>
      </c>
      <c r="AA1" s="441" t="s">
        <v>358</v>
      </c>
      <c r="AB1" s="441"/>
      <c r="AC1" s="441"/>
      <c r="AD1" s="441"/>
      <c r="AE1" s="441"/>
      <c r="AF1" s="441"/>
      <c r="AG1" s="441"/>
      <c r="AH1" s="441"/>
      <c r="AI1" s="441"/>
      <c r="AJ1" s="441" t="s">
        <v>359</v>
      </c>
      <c r="AK1" s="441"/>
      <c r="AL1" s="441"/>
      <c r="AM1" s="441"/>
      <c r="AN1" s="441"/>
      <c r="AO1" s="441"/>
      <c r="AP1" s="441"/>
      <c r="AQ1" s="441"/>
      <c r="AR1" s="441"/>
    </row>
    <row r="2" spans="1:44" s="98" customFormat="1" ht="140.25" hidden="1" customHeight="1" x14ac:dyDescent="0.2">
      <c r="A2" s="441"/>
      <c r="B2" s="442"/>
      <c r="C2" s="442"/>
      <c r="D2" s="442"/>
      <c r="E2" s="395"/>
      <c r="F2" s="441"/>
      <c r="G2" s="418"/>
      <c r="H2" s="442"/>
      <c r="I2" s="431"/>
      <c r="J2" s="432"/>
      <c r="K2" s="432"/>
      <c r="L2" s="445"/>
      <c r="M2" s="447"/>
      <c r="N2" s="442"/>
      <c r="O2" s="442"/>
      <c r="P2" s="442"/>
      <c r="Q2" s="442"/>
      <c r="R2" s="395"/>
      <c r="S2" s="442"/>
      <c r="T2" s="442"/>
      <c r="U2" s="442"/>
      <c r="V2" s="395"/>
      <c r="W2" s="441"/>
      <c r="X2" s="443"/>
      <c r="Y2" s="443"/>
      <c r="Z2" s="448"/>
      <c r="AA2" s="57" t="s">
        <v>364</v>
      </c>
      <c r="AB2" s="57" t="s">
        <v>365</v>
      </c>
      <c r="AC2" s="57" t="s">
        <v>366</v>
      </c>
      <c r="AD2" s="57" t="s">
        <v>367</v>
      </c>
      <c r="AE2" s="57" t="s">
        <v>368</v>
      </c>
      <c r="AF2" s="57" t="s">
        <v>369</v>
      </c>
      <c r="AG2" s="57" t="s">
        <v>370</v>
      </c>
      <c r="AH2" s="57" t="s">
        <v>371</v>
      </c>
      <c r="AI2" s="57" t="s">
        <v>372</v>
      </c>
      <c r="AJ2" s="57" t="s">
        <v>373</v>
      </c>
      <c r="AK2" s="57" t="s">
        <v>365</v>
      </c>
      <c r="AL2" s="57" t="s">
        <v>366</v>
      </c>
      <c r="AM2" s="57" t="s">
        <v>374</v>
      </c>
      <c r="AN2" s="57" t="s">
        <v>375</v>
      </c>
      <c r="AO2" s="57" t="s">
        <v>376</v>
      </c>
      <c r="AP2" s="57" t="s">
        <v>377</v>
      </c>
      <c r="AQ2" s="57" t="s">
        <v>371</v>
      </c>
      <c r="AR2" s="57" t="s">
        <v>372</v>
      </c>
    </row>
    <row r="3" spans="1:44" ht="26.25" hidden="1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</row>
    <row r="4" spans="1:44" ht="31.5" hidden="1" x14ac:dyDescent="0.2">
      <c r="A4" s="28">
        <v>1</v>
      </c>
      <c r="B4" s="28">
        <v>5</v>
      </c>
      <c r="C4" s="88">
        <v>41467</v>
      </c>
      <c r="D4" s="28" t="s">
        <v>254</v>
      </c>
      <c r="E4" s="28" t="s">
        <v>380</v>
      </c>
      <c r="F4" s="28" t="s">
        <v>574</v>
      </c>
      <c r="G4" s="28" t="s">
        <v>535</v>
      </c>
      <c r="H4" s="28" t="s">
        <v>538</v>
      </c>
      <c r="I4" s="28" t="s">
        <v>505</v>
      </c>
      <c r="J4" s="28" t="s">
        <v>510</v>
      </c>
      <c r="K4" s="28"/>
      <c r="L4" s="28" t="s">
        <v>539</v>
      </c>
      <c r="M4" s="28" t="s">
        <v>550</v>
      </c>
      <c r="N4" s="28">
        <v>2012</v>
      </c>
      <c r="O4" s="8" t="s">
        <v>384</v>
      </c>
      <c r="P4" s="28">
        <v>1956</v>
      </c>
      <c r="Q4" s="28" t="s">
        <v>563</v>
      </c>
      <c r="R4" s="103">
        <v>250000</v>
      </c>
      <c r="S4" s="252">
        <v>212500</v>
      </c>
      <c r="T4" s="99">
        <v>142100482670</v>
      </c>
      <c r="U4" s="28"/>
      <c r="V4" s="28" t="s">
        <v>620</v>
      </c>
      <c r="W4" s="28">
        <v>1</v>
      </c>
      <c r="X4" s="28">
        <v>0</v>
      </c>
      <c r="Y4" s="28">
        <v>0</v>
      </c>
      <c r="Z4" s="28"/>
      <c r="AA4" s="28">
        <v>1</v>
      </c>
      <c r="AB4" s="28">
        <v>1</v>
      </c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ht="47.25" hidden="1" x14ac:dyDescent="0.2">
      <c r="A5" s="28">
        <v>2</v>
      </c>
      <c r="B5" s="28">
        <v>5</v>
      </c>
      <c r="C5" s="88">
        <v>41467</v>
      </c>
      <c r="D5" s="28" t="s">
        <v>255</v>
      </c>
      <c r="E5" s="28" t="s">
        <v>380</v>
      </c>
      <c r="F5" s="28" t="s">
        <v>575</v>
      </c>
      <c r="G5" s="28" t="s">
        <v>535</v>
      </c>
      <c r="H5" s="28" t="s">
        <v>540</v>
      </c>
      <c r="I5" s="28" t="s">
        <v>504</v>
      </c>
      <c r="J5" s="81" t="s">
        <v>493</v>
      </c>
      <c r="K5" s="28" t="s">
        <v>509</v>
      </c>
      <c r="L5" s="28" t="s">
        <v>541</v>
      </c>
      <c r="M5" s="28" t="s">
        <v>550</v>
      </c>
      <c r="N5" s="28">
        <v>2004</v>
      </c>
      <c r="O5" s="8" t="s">
        <v>384</v>
      </c>
      <c r="P5" s="28">
        <v>1952</v>
      </c>
      <c r="Q5" s="28" t="s">
        <v>563</v>
      </c>
      <c r="R5" s="103">
        <v>380000</v>
      </c>
      <c r="S5" s="252">
        <v>300000</v>
      </c>
      <c r="T5" s="99">
        <v>140400462777</v>
      </c>
      <c r="U5" s="28"/>
      <c r="V5" s="28" t="s">
        <v>620</v>
      </c>
      <c r="W5" s="28">
        <v>0</v>
      </c>
      <c r="X5" s="28">
        <v>0</v>
      </c>
      <c r="Y5" s="28">
        <v>0</v>
      </c>
      <c r="Z5" s="28"/>
      <c r="AA5" s="28">
        <v>1</v>
      </c>
      <c r="AB5" s="28">
        <v>1</v>
      </c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</row>
    <row r="6" spans="1:44" ht="63" hidden="1" x14ac:dyDescent="0.2">
      <c r="A6" s="28">
        <v>3</v>
      </c>
      <c r="B6" s="28">
        <v>5</v>
      </c>
      <c r="C6" s="88">
        <v>41467</v>
      </c>
      <c r="D6" s="28" t="s">
        <v>256</v>
      </c>
      <c r="E6" s="28" t="s">
        <v>380</v>
      </c>
      <c r="F6" s="28" t="s">
        <v>576</v>
      </c>
      <c r="G6" s="28" t="s">
        <v>535</v>
      </c>
      <c r="H6" s="28" t="s">
        <v>542</v>
      </c>
      <c r="I6" s="28" t="s">
        <v>504</v>
      </c>
      <c r="J6" s="91" t="s">
        <v>493</v>
      </c>
      <c r="K6" s="71" t="s">
        <v>511</v>
      </c>
      <c r="L6" s="28" t="s">
        <v>543</v>
      </c>
      <c r="M6" s="28" t="s">
        <v>550</v>
      </c>
      <c r="N6" s="28">
        <v>2013</v>
      </c>
      <c r="O6" s="8" t="s">
        <v>384</v>
      </c>
      <c r="P6" s="28">
        <v>1979</v>
      </c>
      <c r="Q6" s="28" t="s">
        <v>563</v>
      </c>
      <c r="R6" s="352">
        <v>198551</v>
      </c>
      <c r="S6" s="252">
        <v>180555</v>
      </c>
      <c r="T6" s="99">
        <v>141900567321</v>
      </c>
      <c r="U6" s="28"/>
      <c r="V6" s="28" t="s">
        <v>620</v>
      </c>
      <c r="W6" s="28">
        <v>0</v>
      </c>
      <c r="X6" s="28">
        <v>0</v>
      </c>
      <c r="Y6" s="28">
        <v>0</v>
      </c>
      <c r="Z6" s="28"/>
      <c r="AA6" s="28">
        <v>1</v>
      </c>
      <c r="AB6" s="28">
        <v>1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 ht="63" customHeight="1" x14ac:dyDescent="0.2">
      <c r="A7" s="28">
        <v>4</v>
      </c>
      <c r="B7" s="28">
        <v>5</v>
      </c>
      <c r="C7" s="88">
        <v>41467</v>
      </c>
      <c r="D7" s="28" t="s">
        <v>250</v>
      </c>
      <c r="E7" s="28" t="s">
        <v>380</v>
      </c>
      <c r="F7" s="25" t="s">
        <v>249</v>
      </c>
      <c r="G7" s="25"/>
      <c r="H7" s="28" t="s">
        <v>399</v>
      </c>
      <c r="I7" s="28" t="s">
        <v>504</v>
      </c>
      <c r="J7" s="81" t="s">
        <v>493</v>
      </c>
      <c r="K7" s="28" t="s">
        <v>497</v>
      </c>
      <c r="L7" s="28" t="s">
        <v>544</v>
      </c>
      <c r="M7" s="28" t="s">
        <v>550</v>
      </c>
      <c r="N7" s="28">
        <v>2005</v>
      </c>
      <c r="O7" s="26" t="s">
        <v>385</v>
      </c>
      <c r="P7" s="28">
        <v>1967</v>
      </c>
      <c r="Q7" s="28" t="s">
        <v>563</v>
      </c>
      <c r="R7" s="103">
        <v>489765</v>
      </c>
      <c r="S7" s="252">
        <v>164309</v>
      </c>
      <c r="T7" s="99">
        <v>143514477934</v>
      </c>
      <c r="U7" s="28"/>
      <c r="V7" s="28" t="s">
        <v>620</v>
      </c>
      <c r="W7" s="28">
        <v>17</v>
      </c>
      <c r="X7" s="28">
        <v>4</v>
      </c>
      <c r="Y7" s="28">
        <v>0</v>
      </c>
      <c r="Z7" s="28"/>
      <c r="AA7" s="28">
        <v>1</v>
      </c>
      <c r="AB7" s="28"/>
      <c r="AC7" s="28">
        <v>1</v>
      </c>
      <c r="AD7" s="28"/>
      <c r="AE7" s="28"/>
      <c r="AF7" s="28"/>
      <c r="AG7" s="28"/>
      <c r="AH7" s="28">
        <v>1</v>
      </c>
      <c r="AI7" s="28"/>
      <c r="AJ7" s="28">
        <v>17</v>
      </c>
      <c r="AK7" s="28">
        <v>8</v>
      </c>
      <c r="AL7" s="28">
        <v>9</v>
      </c>
      <c r="AM7" s="28">
        <v>4</v>
      </c>
      <c r="AN7" s="28"/>
      <c r="AO7" s="28"/>
      <c r="AP7" s="28">
        <v>10</v>
      </c>
      <c r="AQ7" s="28">
        <v>4</v>
      </c>
      <c r="AR7" s="28"/>
    </row>
    <row r="8" spans="1:44" ht="63" hidden="1" x14ac:dyDescent="0.2">
      <c r="A8" s="28">
        <v>5</v>
      </c>
      <c r="B8" s="28">
        <v>5</v>
      </c>
      <c r="C8" s="88">
        <v>41467</v>
      </c>
      <c r="D8" s="28" t="s">
        <v>257</v>
      </c>
      <c r="E8" s="28" t="s">
        <v>380</v>
      </c>
      <c r="F8" s="28" t="s">
        <v>480</v>
      </c>
      <c r="G8" s="28"/>
      <c r="H8" s="28" t="s">
        <v>545</v>
      </c>
      <c r="I8" s="28" t="s">
        <v>504</v>
      </c>
      <c r="J8" s="81" t="s">
        <v>493</v>
      </c>
      <c r="K8" s="28" t="s">
        <v>506</v>
      </c>
      <c r="L8" s="28" t="s">
        <v>544</v>
      </c>
      <c r="M8" s="28" t="s">
        <v>550</v>
      </c>
      <c r="N8" s="28">
        <v>2010</v>
      </c>
      <c r="O8" s="8" t="s">
        <v>384</v>
      </c>
      <c r="P8" s="28">
        <v>1975</v>
      </c>
      <c r="Q8" s="28" t="s">
        <v>563</v>
      </c>
      <c r="R8" s="103">
        <v>520747.4</v>
      </c>
      <c r="S8" s="252">
        <v>300000</v>
      </c>
      <c r="T8" s="99">
        <v>141000183266</v>
      </c>
      <c r="U8" s="28"/>
      <c r="V8" s="28" t="s">
        <v>620</v>
      </c>
      <c r="W8" s="28">
        <v>0</v>
      </c>
      <c r="X8" s="28">
        <v>0</v>
      </c>
      <c r="Y8" s="28">
        <v>0</v>
      </c>
      <c r="Z8" s="28"/>
      <c r="AA8" s="28">
        <v>1</v>
      </c>
      <c r="AB8" s="28">
        <v>1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 ht="47.25" hidden="1" x14ac:dyDescent="0.2">
      <c r="A9" s="28">
        <v>6</v>
      </c>
      <c r="B9" s="28">
        <v>5</v>
      </c>
      <c r="C9" s="88">
        <v>41467</v>
      </c>
      <c r="D9" s="28" t="s">
        <v>258</v>
      </c>
      <c r="E9" s="28" t="s">
        <v>380</v>
      </c>
      <c r="F9" s="28" t="s">
        <v>577</v>
      </c>
      <c r="G9" s="28"/>
      <c r="H9" s="28" t="s">
        <v>401</v>
      </c>
      <c r="I9" s="25" t="s">
        <v>504</v>
      </c>
      <c r="J9" s="71" t="s">
        <v>493</v>
      </c>
      <c r="K9" s="71" t="s">
        <v>512</v>
      </c>
      <c r="L9" s="28" t="s">
        <v>546</v>
      </c>
      <c r="M9" s="28" t="s">
        <v>513</v>
      </c>
      <c r="N9" s="28">
        <v>2011</v>
      </c>
      <c r="O9" s="8" t="s">
        <v>384</v>
      </c>
      <c r="P9" s="28">
        <v>1984</v>
      </c>
      <c r="Q9" s="28" t="s">
        <v>563</v>
      </c>
      <c r="R9" s="103">
        <v>375478</v>
      </c>
      <c r="S9" s="252">
        <v>300000</v>
      </c>
      <c r="T9" s="99">
        <v>143102016170</v>
      </c>
      <c r="U9" s="28"/>
      <c r="V9" s="28" t="s">
        <v>620</v>
      </c>
      <c r="W9" s="28">
        <v>6</v>
      </c>
      <c r="X9" s="28">
        <v>2</v>
      </c>
      <c r="Y9" s="28">
        <v>0</v>
      </c>
      <c r="Z9" s="28"/>
      <c r="AA9" s="28">
        <v>1</v>
      </c>
      <c r="AB9" s="28">
        <v>1</v>
      </c>
      <c r="AC9" s="28"/>
      <c r="AD9" s="28"/>
      <c r="AE9" s="28"/>
      <c r="AF9" s="28"/>
      <c r="AG9" s="28"/>
      <c r="AH9" s="28">
        <v>1</v>
      </c>
      <c r="AI9" s="28"/>
      <c r="AJ9" s="28">
        <v>6</v>
      </c>
      <c r="AK9" s="28">
        <v>2</v>
      </c>
      <c r="AL9" s="28">
        <v>4</v>
      </c>
      <c r="AM9" s="28">
        <v>1</v>
      </c>
      <c r="AN9" s="28">
        <v>2</v>
      </c>
      <c r="AO9" s="28"/>
      <c r="AP9" s="28"/>
      <c r="AQ9" s="28"/>
      <c r="AR9" s="28"/>
    </row>
    <row r="10" spans="1:44" ht="47.25" customHeight="1" x14ac:dyDescent="0.2">
      <c r="A10" s="28">
        <v>7</v>
      </c>
      <c r="B10" s="28">
        <v>5</v>
      </c>
      <c r="C10" s="88">
        <v>41467</v>
      </c>
      <c r="D10" s="28" t="s">
        <v>259</v>
      </c>
      <c r="E10" s="28" t="s">
        <v>380</v>
      </c>
      <c r="F10" s="25" t="s">
        <v>249</v>
      </c>
      <c r="G10" s="25"/>
      <c r="H10" s="28" t="s">
        <v>547</v>
      </c>
      <c r="I10" s="25" t="s">
        <v>504</v>
      </c>
      <c r="J10" s="81" t="s">
        <v>493</v>
      </c>
      <c r="K10" s="67" t="s">
        <v>492</v>
      </c>
      <c r="L10" s="28" t="s">
        <v>548</v>
      </c>
      <c r="M10" s="28" t="s">
        <v>548</v>
      </c>
      <c r="N10" s="28">
        <v>2011</v>
      </c>
      <c r="O10" s="8" t="s">
        <v>384</v>
      </c>
      <c r="P10" s="28">
        <v>1958</v>
      </c>
      <c r="Q10" s="28" t="s">
        <v>563</v>
      </c>
      <c r="R10" s="103">
        <v>351426</v>
      </c>
      <c r="S10" s="252">
        <v>282658</v>
      </c>
      <c r="T10" s="99">
        <v>14351859000</v>
      </c>
      <c r="U10" s="28"/>
      <c r="V10" s="28" t="s">
        <v>620</v>
      </c>
      <c r="W10" s="28">
        <v>0</v>
      </c>
      <c r="X10" s="28">
        <v>0</v>
      </c>
      <c r="Y10" s="28">
        <v>0</v>
      </c>
      <c r="Z10" s="28"/>
      <c r="AA10" s="28">
        <v>1</v>
      </c>
      <c r="AB10" s="28">
        <v>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 ht="63" hidden="1" x14ac:dyDescent="0.2">
      <c r="A11" s="28">
        <v>8</v>
      </c>
      <c r="B11" s="28">
        <v>5</v>
      </c>
      <c r="C11" s="88">
        <v>41467</v>
      </c>
      <c r="D11" s="28" t="s">
        <v>260</v>
      </c>
      <c r="E11" s="28" t="s">
        <v>380</v>
      </c>
      <c r="F11" s="28" t="s">
        <v>518</v>
      </c>
      <c r="G11" s="28" t="s">
        <v>535</v>
      </c>
      <c r="H11" s="28" t="s">
        <v>549</v>
      </c>
      <c r="I11" s="28" t="s">
        <v>504</v>
      </c>
      <c r="J11" s="81" t="s">
        <v>493</v>
      </c>
      <c r="K11" s="28" t="s">
        <v>506</v>
      </c>
      <c r="L11" s="28" t="s">
        <v>550</v>
      </c>
      <c r="M11" s="28" t="s">
        <v>550</v>
      </c>
      <c r="N11" s="28">
        <v>2007</v>
      </c>
      <c r="O11" s="8" t="s">
        <v>384</v>
      </c>
      <c r="P11" s="28">
        <v>1955</v>
      </c>
      <c r="Q11" s="28" t="s">
        <v>563</v>
      </c>
      <c r="R11" s="103">
        <v>659240</v>
      </c>
      <c r="S11" s="252">
        <v>187099</v>
      </c>
      <c r="T11" s="99">
        <v>140700137513</v>
      </c>
      <c r="U11" s="28"/>
      <c r="V11" s="28" t="s">
        <v>620</v>
      </c>
      <c r="W11" s="28">
        <v>0</v>
      </c>
      <c r="X11" s="28">
        <v>1</v>
      </c>
      <c r="Y11" s="28">
        <v>0</v>
      </c>
      <c r="Z11" s="28"/>
      <c r="AA11" s="28">
        <v>1</v>
      </c>
      <c r="AB11" s="28">
        <v>1</v>
      </c>
      <c r="AC11" s="28"/>
      <c r="AD11" s="28"/>
      <c r="AE11" s="28"/>
      <c r="AF11" s="28"/>
      <c r="AG11" s="28"/>
      <c r="AH11" s="28"/>
      <c r="AI11" s="28"/>
      <c r="AJ11" s="28">
        <v>1</v>
      </c>
      <c r="AK11" s="28">
        <v>1</v>
      </c>
      <c r="AL11" s="28"/>
      <c r="AM11" s="28"/>
      <c r="AN11" s="28"/>
      <c r="AO11" s="28"/>
      <c r="AP11" s="28"/>
      <c r="AQ11" s="28"/>
      <c r="AR11" s="28"/>
    </row>
    <row r="12" spans="1:44" ht="63" hidden="1" x14ac:dyDescent="0.2">
      <c r="A12" s="28">
        <v>9</v>
      </c>
      <c r="B12" s="71">
        <v>20</v>
      </c>
      <c r="C12" s="100">
        <v>41535</v>
      </c>
      <c r="D12" s="71" t="s">
        <v>319</v>
      </c>
      <c r="E12" s="28" t="s">
        <v>380</v>
      </c>
      <c r="F12" s="28" t="s">
        <v>578</v>
      </c>
      <c r="G12" s="28" t="s">
        <v>535</v>
      </c>
      <c r="H12" s="28" t="s">
        <v>552</v>
      </c>
      <c r="I12" s="28" t="s">
        <v>504</v>
      </c>
      <c r="J12" s="81" t="s">
        <v>493</v>
      </c>
      <c r="K12" s="28" t="s">
        <v>506</v>
      </c>
      <c r="L12" s="28" t="s">
        <v>553</v>
      </c>
      <c r="M12" s="28" t="s">
        <v>550</v>
      </c>
      <c r="N12" s="28">
        <v>2011</v>
      </c>
      <c r="O12" s="8" t="s">
        <v>384</v>
      </c>
      <c r="P12" s="28">
        <v>1977</v>
      </c>
      <c r="Q12" s="28" t="s">
        <v>563</v>
      </c>
      <c r="R12" s="103">
        <v>377480.45</v>
      </c>
      <c r="S12" s="252">
        <v>300000</v>
      </c>
      <c r="T12" s="101">
        <v>141501580793</v>
      </c>
      <c r="U12" s="101"/>
      <c r="V12" s="28" t="s">
        <v>620</v>
      </c>
      <c r="W12" s="28">
        <v>5</v>
      </c>
      <c r="X12" s="28">
        <v>2</v>
      </c>
      <c r="Y12" s="28"/>
      <c r="Z12" s="28"/>
      <c r="AA12" s="28">
        <v>1</v>
      </c>
      <c r="AB12" s="28">
        <v>1</v>
      </c>
      <c r="AC12" s="28"/>
      <c r="AD12" s="28"/>
      <c r="AE12" s="28"/>
      <c r="AF12" s="28"/>
      <c r="AG12" s="28"/>
      <c r="AH12" s="28"/>
      <c r="AI12" s="28"/>
      <c r="AJ12" s="28">
        <v>7</v>
      </c>
      <c r="AK12" s="28">
        <v>4</v>
      </c>
      <c r="AL12" s="28">
        <v>3</v>
      </c>
      <c r="AM12" s="28">
        <v>1</v>
      </c>
      <c r="AN12" s="28"/>
      <c r="AO12" s="28"/>
      <c r="AP12" s="28"/>
      <c r="AQ12" s="28">
        <v>1</v>
      </c>
      <c r="AR12" s="28"/>
    </row>
    <row r="13" spans="1:44" ht="47.25" hidden="1" x14ac:dyDescent="0.2">
      <c r="A13" s="28">
        <v>10</v>
      </c>
      <c r="B13" s="71">
        <v>20</v>
      </c>
      <c r="C13" s="100">
        <v>41535</v>
      </c>
      <c r="D13" s="71" t="s">
        <v>91</v>
      </c>
      <c r="E13" s="28" t="s">
        <v>380</v>
      </c>
      <c r="F13" s="28" t="s">
        <v>579</v>
      </c>
      <c r="G13" s="28" t="s">
        <v>535</v>
      </c>
      <c r="H13" s="28" t="s">
        <v>554</v>
      </c>
      <c r="I13" s="25" t="s">
        <v>504</v>
      </c>
      <c r="J13" s="28" t="s">
        <v>493</v>
      </c>
      <c r="K13" s="28" t="s">
        <v>497</v>
      </c>
      <c r="L13" s="28" t="s">
        <v>555</v>
      </c>
      <c r="M13" s="28" t="s">
        <v>548</v>
      </c>
      <c r="N13" s="28">
        <v>2008</v>
      </c>
      <c r="O13" s="26" t="s">
        <v>385</v>
      </c>
      <c r="P13" s="28">
        <v>1964</v>
      </c>
      <c r="Q13" s="28" t="s">
        <v>563</v>
      </c>
      <c r="R13" s="129">
        <v>499000</v>
      </c>
      <c r="S13" s="252">
        <v>300000</v>
      </c>
      <c r="T13" s="101">
        <v>410143519000012</v>
      </c>
      <c r="U13" s="101">
        <v>141700394960</v>
      </c>
      <c r="V13" s="28" t="s">
        <v>620</v>
      </c>
      <c r="W13" s="28">
        <v>0</v>
      </c>
      <c r="X13" s="28"/>
      <c r="Y13" s="28"/>
      <c r="Z13" s="28"/>
      <c r="AA13" s="28">
        <v>1</v>
      </c>
      <c r="AB13" s="28"/>
      <c r="AC13" s="28">
        <v>1</v>
      </c>
      <c r="AD13" s="28"/>
      <c r="AE13" s="28"/>
      <c r="AF13" s="28"/>
      <c r="AG13" s="28">
        <v>1</v>
      </c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 ht="63" customHeight="1" x14ac:dyDescent="0.2">
      <c r="A14" s="28">
        <v>11</v>
      </c>
      <c r="B14" s="7" t="s">
        <v>320</v>
      </c>
      <c r="C14" s="100">
        <v>41535</v>
      </c>
      <c r="D14" s="7" t="s">
        <v>321</v>
      </c>
      <c r="E14" s="26" t="s">
        <v>379</v>
      </c>
      <c r="F14" s="25" t="s">
        <v>249</v>
      </c>
      <c r="G14" s="25"/>
      <c r="H14" s="28" t="s">
        <v>556</v>
      </c>
      <c r="I14" s="28" t="s">
        <v>504</v>
      </c>
      <c r="J14" s="81" t="s">
        <v>493</v>
      </c>
      <c r="K14" s="67" t="s">
        <v>492</v>
      </c>
      <c r="L14" s="28" t="s">
        <v>557</v>
      </c>
      <c r="M14" s="28" t="s">
        <v>550</v>
      </c>
      <c r="N14" s="28">
        <v>2012</v>
      </c>
      <c r="O14" s="8" t="s">
        <v>384</v>
      </c>
      <c r="P14" s="28">
        <v>1983</v>
      </c>
      <c r="Q14" s="28" t="s">
        <v>563</v>
      </c>
      <c r="R14" s="103">
        <v>491000</v>
      </c>
      <c r="S14" s="252">
        <v>300000</v>
      </c>
      <c r="T14" s="101">
        <v>141701729176</v>
      </c>
      <c r="U14" s="101">
        <v>1121435012192</v>
      </c>
      <c r="V14" s="28" t="s">
        <v>620</v>
      </c>
      <c r="W14" s="28">
        <v>0</v>
      </c>
      <c r="X14" s="28"/>
      <c r="Y14" s="28"/>
      <c r="Z14" s="28"/>
      <c r="AA14" s="28">
        <v>1</v>
      </c>
      <c r="AB14" s="28">
        <v>1</v>
      </c>
      <c r="AC14" s="28"/>
      <c r="AD14" s="28"/>
      <c r="AE14" s="28"/>
      <c r="AF14" s="28"/>
      <c r="AG14" s="28"/>
      <c r="AH14" s="28">
        <v>1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 ht="47.25" customHeight="1" x14ac:dyDescent="0.2">
      <c r="A15" s="28">
        <v>12</v>
      </c>
      <c r="B15" s="7" t="s">
        <v>320</v>
      </c>
      <c r="C15" s="100">
        <v>41535</v>
      </c>
      <c r="D15" s="7" t="s">
        <v>322</v>
      </c>
      <c r="E15" s="28" t="s">
        <v>380</v>
      </c>
      <c r="F15" s="25" t="s">
        <v>249</v>
      </c>
      <c r="G15" s="25"/>
      <c r="H15" s="28" t="s">
        <v>558</v>
      </c>
      <c r="I15" s="28" t="s">
        <v>504</v>
      </c>
      <c r="J15" s="28" t="s">
        <v>493</v>
      </c>
      <c r="K15" s="28" t="s">
        <v>497</v>
      </c>
      <c r="L15" s="28" t="s">
        <v>559</v>
      </c>
      <c r="M15" s="28" t="s">
        <v>548</v>
      </c>
      <c r="N15" s="28">
        <v>2010</v>
      </c>
      <c r="O15" s="26" t="s">
        <v>385</v>
      </c>
      <c r="P15" s="28">
        <v>1958</v>
      </c>
      <c r="Q15" s="28" t="s">
        <v>563</v>
      </c>
      <c r="R15" s="353">
        <v>348801</v>
      </c>
      <c r="S15" s="252">
        <v>296481</v>
      </c>
      <c r="T15" s="101">
        <v>143001333800</v>
      </c>
      <c r="U15" s="101">
        <v>412141528600014</v>
      </c>
      <c r="V15" s="28" t="s">
        <v>620</v>
      </c>
      <c r="W15" s="28">
        <v>0</v>
      </c>
      <c r="X15" s="28"/>
      <c r="Y15" s="28"/>
      <c r="Z15" s="28"/>
      <c r="AA15" s="28">
        <v>1</v>
      </c>
      <c r="AB15" s="28"/>
      <c r="AC15" s="28">
        <v>1</v>
      </c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 ht="47.25" customHeight="1" x14ac:dyDescent="0.2">
      <c r="A16" s="28">
        <v>13</v>
      </c>
      <c r="B16" s="71">
        <v>20</v>
      </c>
      <c r="C16" s="100">
        <v>41535</v>
      </c>
      <c r="D16" s="71" t="s">
        <v>323</v>
      </c>
      <c r="E16" s="28" t="s">
        <v>380</v>
      </c>
      <c r="F16" s="25" t="s">
        <v>249</v>
      </c>
      <c r="G16" s="25"/>
      <c r="H16" s="44" t="s">
        <v>551</v>
      </c>
      <c r="I16" s="25" t="s">
        <v>504</v>
      </c>
      <c r="J16" s="71" t="s">
        <v>493</v>
      </c>
      <c r="K16" s="71" t="s">
        <v>512</v>
      </c>
      <c r="L16" s="102" t="s">
        <v>550</v>
      </c>
      <c r="M16" s="102" t="s">
        <v>550</v>
      </c>
      <c r="N16" s="44">
        <v>2007</v>
      </c>
      <c r="O16" s="26" t="s">
        <v>385</v>
      </c>
      <c r="P16" s="44">
        <v>1964</v>
      </c>
      <c r="Q16" s="28" t="s">
        <v>563</v>
      </c>
      <c r="R16" s="103">
        <v>158512</v>
      </c>
      <c r="S16" s="253">
        <v>134735</v>
      </c>
      <c r="T16" s="99">
        <v>143504882757</v>
      </c>
      <c r="U16" s="99">
        <v>307143519000080</v>
      </c>
      <c r="V16" s="28" t="s">
        <v>620</v>
      </c>
      <c r="W16" s="71"/>
      <c r="X16" s="59"/>
      <c r="Y16" s="59"/>
      <c r="Z16" s="75"/>
      <c r="AA16" s="28">
        <v>1</v>
      </c>
      <c r="AB16" s="28"/>
      <c r="AC16" s="52">
        <v>1</v>
      </c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</row>
    <row r="17" spans="1:44" ht="63" customHeight="1" x14ac:dyDescent="0.2">
      <c r="A17" s="28">
        <v>14</v>
      </c>
      <c r="B17" s="71">
        <v>22</v>
      </c>
      <c r="C17" s="88">
        <v>41541</v>
      </c>
      <c r="D17" s="28" t="s">
        <v>324</v>
      </c>
      <c r="E17" s="28" t="s">
        <v>380</v>
      </c>
      <c r="F17" s="25" t="s">
        <v>249</v>
      </c>
      <c r="G17" s="25"/>
      <c r="H17" s="28" t="s">
        <v>560</v>
      </c>
      <c r="I17" s="28" t="s">
        <v>504</v>
      </c>
      <c r="J17" s="81" t="s">
        <v>493</v>
      </c>
      <c r="K17" s="28" t="s">
        <v>497</v>
      </c>
      <c r="L17" s="28" t="s">
        <v>555</v>
      </c>
      <c r="M17" s="28" t="s">
        <v>548</v>
      </c>
      <c r="N17" s="28">
        <v>2005</v>
      </c>
      <c r="O17" s="8" t="s">
        <v>384</v>
      </c>
      <c r="P17" s="28">
        <v>1970</v>
      </c>
      <c r="Q17" s="28" t="s">
        <v>563</v>
      </c>
      <c r="R17" s="354">
        <v>1348020</v>
      </c>
      <c r="S17" s="252">
        <v>300000</v>
      </c>
      <c r="T17" s="101">
        <v>143503106053</v>
      </c>
      <c r="U17" s="101"/>
      <c r="V17" s="28" t="s">
        <v>620</v>
      </c>
      <c r="W17" s="28">
        <v>18</v>
      </c>
      <c r="X17" s="28"/>
      <c r="Y17" s="28"/>
      <c r="Z17" s="28"/>
      <c r="AA17" s="28">
        <v>1</v>
      </c>
      <c r="AB17" s="28">
        <v>1</v>
      </c>
      <c r="AC17" s="28"/>
      <c r="AD17" s="28"/>
      <c r="AE17" s="28"/>
      <c r="AF17" s="28"/>
      <c r="AG17" s="28"/>
      <c r="AH17" s="28"/>
      <c r="AI17" s="28"/>
      <c r="AJ17" s="28">
        <v>18</v>
      </c>
      <c r="AK17" s="28">
        <v>8</v>
      </c>
      <c r="AL17" s="28">
        <v>10</v>
      </c>
      <c r="AM17" s="28">
        <v>5</v>
      </c>
      <c r="AN17" s="28"/>
      <c r="AO17" s="28"/>
      <c r="AP17" s="28"/>
      <c r="AQ17" s="28"/>
      <c r="AR17" s="28"/>
    </row>
    <row r="18" spans="1:44" ht="47.25" customHeight="1" x14ac:dyDescent="0.2">
      <c r="A18" s="28">
        <v>15</v>
      </c>
      <c r="B18" s="71">
        <v>22</v>
      </c>
      <c r="C18" s="88">
        <v>41541</v>
      </c>
      <c r="D18" s="28" t="s">
        <v>325</v>
      </c>
      <c r="E18" s="28" t="s">
        <v>380</v>
      </c>
      <c r="F18" s="25" t="s">
        <v>249</v>
      </c>
      <c r="G18" s="25"/>
      <c r="H18" s="28" t="s">
        <v>399</v>
      </c>
      <c r="I18" s="28" t="s">
        <v>504</v>
      </c>
      <c r="J18" s="81" t="s">
        <v>493</v>
      </c>
      <c r="K18" s="28" t="s">
        <v>497</v>
      </c>
      <c r="L18" s="28" t="s">
        <v>555</v>
      </c>
      <c r="M18" s="28" t="s">
        <v>548</v>
      </c>
      <c r="N18" s="28">
        <v>2004</v>
      </c>
      <c r="O18" s="8" t="s">
        <v>384</v>
      </c>
      <c r="P18" s="28">
        <v>1970</v>
      </c>
      <c r="Q18" s="28" t="s">
        <v>563</v>
      </c>
      <c r="R18" s="354">
        <v>2010660</v>
      </c>
      <c r="S18" s="252">
        <v>300000</v>
      </c>
      <c r="T18" s="101">
        <v>143503095500</v>
      </c>
      <c r="U18" s="101">
        <v>410143508200021</v>
      </c>
      <c r="V18" s="28" t="s">
        <v>620</v>
      </c>
      <c r="W18" s="28">
        <v>13</v>
      </c>
      <c r="X18" s="28">
        <v>2</v>
      </c>
      <c r="Y18" s="28"/>
      <c r="Z18" s="28"/>
      <c r="AA18" s="28">
        <v>1</v>
      </c>
      <c r="AB18" s="28">
        <v>1</v>
      </c>
      <c r="AC18" s="28"/>
      <c r="AD18" s="28"/>
      <c r="AE18" s="28"/>
      <c r="AF18" s="28"/>
      <c r="AG18" s="28"/>
      <c r="AH18" s="28"/>
      <c r="AI18" s="28"/>
      <c r="AJ18" s="28">
        <v>14</v>
      </c>
      <c r="AK18" s="28">
        <v>7</v>
      </c>
      <c r="AL18" s="28">
        <v>7</v>
      </c>
      <c r="AM18" s="28">
        <v>1</v>
      </c>
      <c r="AN18" s="28">
        <v>1</v>
      </c>
      <c r="AO18" s="28"/>
      <c r="AP18" s="28">
        <v>1</v>
      </c>
      <c r="AQ18" s="28"/>
      <c r="AR18" s="28"/>
    </row>
    <row r="19" spans="1:44" ht="47.25" customHeight="1" x14ac:dyDescent="0.2">
      <c r="A19" s="28">
        <v>16</v>
      </c>
      <c r="B19" s="71">
        <v>22</v>
      </c>
      <c r="C19" s="88">
        <v>41541</v>
      </c>
      <c r="D19" s="28" t="s">
        <v>327</v>
      </c>
      <c r="E19" s="28" t="s">
        <v>380</v>
      </c>
      <c r="F19" s="25" t="s">
        <v>249</v>
      </c>
      <c r="G19" s="25"/>
      <c r="H19" s="28" t="s">
        <v>399</v>
      </c>
      <c r="I19" s="28" t="s">
        <v>504</v>
      </c>
      <c r="J19" s="81" t="s">
        <v>493</v>
      </c>
      <c r="K19" s="28" t="s">
        <v>497</v>
      </c>
      <c r="L19" s="28" t="s">
        <v>555</v>
      </c>
      <c r="M19" s="28" t="s">
        <v>548</v>
      </c>
      <c r="N19" s="28">
        <v>2009</v>
      </c>
      <c r="O19" s="8" t="s">
        <v>384</v>
      </c>
      <c r="P19" s="28">
        <v>1961</v>
      </c>
      <c r="Q19" s="28" t="s">
        <v>563</v>
      </c>
      <c r="R19" s="355">
        <v>1648932</v>
      </c>
      <c r="S19" s="252">
        <v>300000</v>
      </c>
      <c r="T19" s="101">
        <v>143500696767</v>
      </c>
      <c r="U19" s="101">
        <v>412143520500076</v>
      </c>
      <c r="V19" s="28" t="s">
        <v>620</v>
      </c>
      <c r="W19" s="28">
        <v>15</v>
      </c>
      <c r="X19" s="28"/>
      <c r="Y19" s="28"/>
      <c r="Z19" s="28"/>
      <c r="AA19" s="28">
        <v>1</v>
      </c>
      <c r="AB19" s="28">
        <v>1</v>
      </c>
      <c r="AC19" s="28"/>
      <c r="AD19" s="28"/>
      <c r="AE19" s="28"/>
      <c r="AF19" s="28"/>
      <c r="AG19" s="28"/>
      <c r="AH19" s="28">
        <v>1</v>
      </c>
      <c r="AI19" s="28"/>
      <c r="AJ19" s="28">
        <v>15</v>
      </c>
      <c r="AK19" s="28">
        <v>6</v>
      </c>
      <c r="AL19" s="28">
        <v>9</v>
      </c>
      <c r="AM19" s="28">
        <v>3</v>
      </c>
      <c r="AN19" s="28"/>
      <c r="AO19" s="28"/>
      <c r="AP19" s="28"/>
      <c r="AQ19" s="28">
        <v>4</v>
      </c>
      <c r="AR19" s="28"/>
    </row>
    <row r="20" spans="1:44" ht="47.25" hidden="1" x14ac:dyDescent="0.2">
      <c r="A20" s="28">
        <v>17</v>
      </c>
      <c r="B20" s="28">
        <v>22</v>
      </c>
      <c r="C20" s="88">
        <v>41541</v>
      </c>
      <c r="D20" s="71" t="s">
        <v>328</v>
      </c>
      <c r="E20" s="28" t="s">
        <v>380</v>
      </c>
      <c r="F20" s="28" t="s">
        <v>0</v>
      </c>
      <c r="G20" s="28"/>
      <c r="H20" s="28" t="s">
        <v>561</v>
      </c>
      <c r="I20" s="28" t="s">
        <v>504</v>
      </c>
      <c r="J20" s="71" t="s">
        <v>493</v>
      </c>
      <c r="K20" s="71" t="s">
        <v>512</v>
      </c>
      <c r="L20" s="28" t="s">
        <v>562</v>
      </c>
      <c r="M20" s="28" t="s">
        <v>548</v>
      </c>
      <c r="N20" s="28">
        <v>2013</v>
      </c>
      <c r="O20" s="26" t="s">
        <v>385</v>
      </c>
      <c r="P20" s="28">
        <v>1966</v>
      </c>
      <c r="Q20" s="28" t="s">
        <v>563</v>
      </c>
      <c r="R20" s="355">
        <v>47703</v>
      </c>
      <c r="S20" s="252">
        <v>40548</v>
      </c>
      <c r="T20" s="101">
        <v>141900175250</v>
      </c>
      <c r="U20" s="101"/>
      <c r="V20" s="28" t="s">
        <v>620</v>
      </c>
      <c r="W20" s="28"/>
      <c r="X20" s="28"/>
      <c r="Y20" s="28"/>
      <c r="Z20" s="28"/>
      <c r="AA20" s="28">
        <v>1</v>
      </c>
      <c r="AB20" s="28"/>
      <c r="AC20" s="28">
        <v>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</row>
    <row r="21" spans="1:44" s="262" customFormat="1" ht="47.25" customHeight="1" x14ac:dyDescent="0.2">
      <c r="A21" s="256">
        <v>18</v>
      </c>
      <c r="B21" s="248">
        <v>22</v>
      </c>
      <c r="C21" s="257">
        <v>41541</v>
      </c>
      <c r="D21" s="256" t="s">
        <v>329</v>
      </c>
      <c r="E21" s="256" t="s">
        <v>380</v>
      </c>
      <c r="F21" s="258" t="s">
        <v>249</v>
      </c>
      <c r="G21" s="258"/>
      <c r="H21" s="256" t="s">
        <v>399</v>
      </c>
      <c r="I21" s="256" t="s">
        <v>504</v>
      </c>
      <c r="J21" s="259" t="s">
        <v>493</v>
      </c>
      <c r="K21" s="256" t="s">
        <v>497</v>
      </c>
      <c r="L21" s="256" t="s">
        <v>555</v>
      </c>
      <c r="M21" s="256" t="s">
        <v>548</v>
      </c>
      <c r="N21" s="256">
        <v>2004</v>
      </c>
      <c r="O21" s="256" t="s">
        <v>384</v>
      </c>
      <c r="P21" s="256">
        <v>1996</v>
      </c>
      <c r="Q21" s="256" t="s">
        <v>563</v>
      </c>
      <c r="R21" s="354">
        <v>822200</v>
      </c>
      <c r="S21" s="260">
        <v>300000</v>
      </c>
      <c r="T21" s="261">
        <v>143513003995</v>
      </c>
      <c r="U21" s="261">
        <v>304143521900151</v>
      </c>
      <c r="V21" s="256" t="s">
        <v>620</v>
      </c>
      <c r="W21" s="256">
        <v>3</v>
      </c>
      <c r="X21" s="256">
        <v>2</v>
      </c>
      <c r="Y21" s="256"/>
      <c r="Z21" s="256"/>
      <c r="AA21" s="256">
        <v>1</v>
      </c>
      <c r="AB21" s="256">
        <v>1</v>
      </c>
      <c r="AC21" s="256"/>
      <c r="AD21" s="256"/>
      <c r="AE21" s="256"/>
      <c r="AF21" s="256"/>
      <c r="AG21" s="256"/>
      <c r="AH21" s="256"/>
      <c r="AI21" s="256"/>
      <c r="AJ21" s="256">
        <v>5</v>
      </c>
      <c r="AK21" s="256">
        <v>2</v>
      </c>
      <c r="AL21" s="256">
        <v>3</v>
      </c>
      <c r="AM21" s="256"/>
      <c r="AN21" s="256"/>
      <c r="AO21" s="256"/>
      <c r="AP21" s="256"/>
      <c r="AQ21" s="256"/>
      <c r="AR21" s="256"/>
    </row>
    <row r="22" spans="1:44" ht="47.25" customHeight="1" x14ac:dyDescent="0.2">
      <c r="A22" s="28">
        <v>19</v>
      </c>
      <c r="B22" s="71">
        <v>37</v>
      </c>
      <c r="C22" s="72">
        <v>41572</v>
      </c>
      <c r="D22" s="196" t="s">
        <v>658</v>
      </c>
      <c r="E22" s="28" t="s">
        <v>380</v>
      </c>
      <c r="F22" s="196" t="s">
        <v>249</v>
      </c>
      <c r="G22" s="71"/>
      <c r="H22" s="159" t="s">
        <v>663</v>
      </c>
      <c r="I22" s="28" t="s">
        <v>504</v>
      </c>
      <c r="J22" s="81" t="s">
        <v>493</v>
      </c>
      <c r="K22" s="73" t="s">
        <v>497</v>
      </c>
      <c r="L22" s="71" t="s">
        <v>555</v>
      </c>
      <c r="M22" s="28" t="s">
        <v>548</v>
      </c>
      <c r="N22" s="191">
        <v>1997</v>
      </c>
      <c r="O22" s="71" t="s">
        <v>384</v>
      </c>
      <c r="P22" s="191">
        <v>1956</v>
      </c>
      <c r="Q22" s="28" t="s">
        <v>563</v>
      </c>
      <c r="R22" s="103">
        <v>480000</v>
      </c>
      <c r="S22" s="254">
        <v>200000</v>
      </c>
      <c r="T22" s="114"/>
      <c r="U22" s="114"/>
      <c r="V22" s="201" t="s">
        <v>605</v>
      </c>
      <c r="W22" s="28">
        <v>68</v>
      </c>
      <c r="X22" s="28">
        <v>0</v>
      </c>
      <c r="Y22" s="28"/>
      <c r="Z22" s="28"/>
      <c r="AA22" s="28">
        <v>1</v>
      </c>
      <c r="AB22" s="28">
        <v>1</v>
      </c>
      <c r="AC22" s="28"/>
      <c r="AD22" s="28"/>
      <c r="AE22" s="28"/>
      <c r="AF22" s="28"/>
      <c r="AG22" s="28"/>
      <c r="AH22" s="28">
        <v>1</v>
      </c>
      <c r="AI22" s="28"/>
      <c r="AJ22" s="28">
        <v>68</v>
      </c>
      <c r="AK22" s="28">
        <v>22</v>
      </c>
      <c r="AL22" s="28">
        <v>46</v>
      </c>
      <c r="AM22" s="28">
        <v>15</v>
      </c>
      <c r="AN22" s="28">
        <v>2</v>
      </c>
      <c r="AO22" s="28">
        <v>3</v>
      </c>
      <c r="AP22" s="28">
        <v>5</v>
      </c>
      <c r="AQ22" s="28">
        <v>63</v>
      </c>
      <c r="AR22" s="28"/>
    </row>
    <row r="23" spans="1:44" ht="47.25" customHeight="1" x14ac:dyDescent="0.2">
      <c r="A23" s="28">
        <v>20</v>
      </c>
      <c r="B23" s="71">
        <v>37</v>
      </c>
      <c r="C23" s="72">
        <v>41572</v>
      </c>
      <c r="D23" s="196" t="s">
        <v>672</v>
      </c>
      <c r="E23" s="28" t="s">
        <v>379</v>
      </c>
      <c r="F23" s="196" t="s">
        <v>249</v>
      </c>
      <c r="G23" s="71"/>
      <c r="H23" s="159" t="s">
        <v>702</v>
      </c>
      <c r="I23" s="28" t="s">
        <v>504</v>
      </c>
      <c r="J23" s="81" t="s">
        <v>493</v>
      </c>
      <c r="K23" s="73" t="s">
        <v>497</v>
      </c>
      <c r="L23" s="71" t="s">
        <v>555</v>
      </c>
      <c r="M23" s="28" t="s">
        <v>548</v>
      </c>
      <c r="N23" s="191">
        <v>2001</v>
      </c>
      <c r="O23" s="71" t="s">
        <v>385</v>
      </c>
      <c r="P23" s="191">
        <v>1963</v>
      </c>
      <c r="Q23" s="28" t="s">
        <v>563</v>
      </c>
      <c r="R23" s="103" t="s">
        <v>1233</v>
      </c>
      <c r="S23" s="254">
        <v>200000</v>
      </c>
      <c r="T23" s="71"/>
      <c r="U23" s="71"/>
      <c r="V23" s="201" t="s">
        <v>605</v>
      </c>
      <c r="W23" s="71">
        <v>25</v>
      </c>
      <c r="X23" s="71"/>
      <c r="Y23" s="71"/>
      <c r="Z23" s="71"/>
      <c r="AA23" s="71">
        <v>2</v>
      </c>
      <c r="AB23" s="71"/>
      <c r="AC23" s="71">
        <v>2</v>
      </c>
      <c r="AD23" s="71"/>
      <c r="AE23" s="71"/>
      <c r="AF23" s="71"/>
      <c r="AG23" s="71"/>
      <c r="AH23" s="71"/>
      <c r="AI23" s="71"/>
      <c r="AJ23" s="71">
        <v>25</v>
      </c>
      <c r="AK23" s="71">
        <v>3</v>
      </c>
      <c r="AL23" s="71">
        <v>22</v>
      </c>
      <c r="AM23" s="71"/>
      <c r="AN23" s="71"/>
      <c r="AO23" s="71">
        <v>1</v>
      </c>
      <c r="AP23" s="71"/>
      <c r="AQ23" s="71"/>
      <c r="AR23" s="71"/>
    </row>
    <row r="24" spans="1:44" ht="63" hidden="1" x14ac:dyDescent="0.2">
      <c r="A24" s="28">
        <v>21</v>
      </c>
      <c r="B24" s="71">
        <v>37</v>
      </c>
      <c r="C24" s="72">
        <v>41572</v>
      </c>
      <c r="D24" s="196" t="s">
        <v>673</v>
      </c>
      <c r="E24" s="28" t="s">
        <v>380</v>
      </c>
      <c r="F24" s="255" t="s">
        <v>690</v>
      </c>
      <c r="G24" s="28" t="s">
        <v>535</v>
      </c>
      <c r="H24" s="159" t="s">
        <v>703</v>
      </c>
      <c r="I24" s="28" t="s">
        <v>504</v>
      </c>
      <c r="J24" s="81" t="s">
        <v>493</v>
      </c>
      <c r="K24" s="73" t="s">
        <v>497</v>
      </c>
      <c r="L24" s="71" t="s">
        <v>716</v>
      </c>
      <c r="M24" s="28" t="s">
        <v>548</v>
      </c>
      <c r="N24" s="191">
        <v>2012</v>
      </c>
      <c r="O24" s="71" t="s">
        <v>385</v>
      </c>
      <c r="P24" s="191">
        <v>1991</v>
      </c>
      <c r="Q24" s="28" t="s">
        <v>563</v>
      </c>
      <c r="R24" s="103" t="s">
        <v>1234</v>
      </c>
      <c r="S24" s="254">
        <v>200000</v>
      </c>
      <c r="T24" s="71"/>
      <c r="U24" s="71"/>
      <c r="V24" s="201" t="s">
        <v>605</v>
      </c>
      <c r="W24" s="71"/>
      <c r="X24" s="71"/>
      <c r="Y24" s="71"/>
      <c r="Z24" s="71"/>
      <c r="AA24" s="71">
        <v>1</v>
      </c>
      <c r="AB24" s="71"/>
      <c r="AC24" s="71">
        <v>1</v>
      </c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</row>
    <row r="25" spans="1:44" ht="47.25" hidden="1" x14ac:dyDescent="0.2">
      <c r="A25" s="28">
        <v>22</v>
      </c>
      <c r="B25" s="71">
        <v>37</v>
      </c>
      <c r="C25" s="72">
        <v>41572</v>
      </c>
      <c r="D25" s="196" t="s">
        <v>674</v>
      </c>
      <c r="E25" s="28" t="s">
        <v>380</v>
      </c>
      <c r="F25" s="255" t="s">
        <v>691</v>
      </c>
      <c r="G25" s="28" t="s">
        <v>535</v>
      </c>
      <c r="H25" s="159" t="s">
        <v>704</v>
      </c>
      <c r="I25" s="28" t="s">
        <v>504</v>
      </c>
      <c r="J25" s="81" t="s">
        <v>493</v>
      </c>
      <c r="K25" s="71" t="s">
        <v>1052</v>
      </c>
      <c r="L25" s="71" t="s">
        <v>717</v>
      </c>
      <c r="M25" s="28" t="s">
        <v>548</v>
      </c>
      <c r="N25" s="191">
        <v>2006</v>
      </c>
      <c r="O25" s="71" t="s">
        <v>385</v>
      </c>
      <c r="P25" s="191">
        <v>1965</v>
      </c>
      <c r="Q25" s="28" t="s">
        <v>563</v>
      </c>
      <c r="R25" s="103">
        <v>610820</v>
      </c>
      <c r="S25" s="254">
        <v>200000</v>
      </c>
      <c r="T25" s="71"/>
      <c r="U25" s="71"/>
      <c r="V25" s="201" t="s">
        <v>605</v>
      </c>
      <c r="W25" s="71"/>
      <c r="X25" s="71"/>
      <c r="Y25" s="71"/>
      <c r="Z25" s="71"/>
      <c r="AA25" s="71">
        <v>1</v>
      </c>
      <c r="AB25" s="71"/>
      <c r="AC25" s="71">
        <v>1</v>
      </c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</row>
    <row r="26" spans="1:44" ht="47.25" hidden="1" x14ac:dyDescent="0.2">
      <c r="A26" s="28">
        <v>23</v>
      </c>
      <c r="B26" s="71">
        <v>37</v>
      </c>
      <c r="C26" s="72">
        <v>41572</v>
      </c>
      <c r="D26" s="196" t="s">
        <v>675</v>
      </c>
      <c r="E26" s="28" t="s">
        <v>380</v>
      </c>
      <c r="F26" s="255" t="s">
        <v>692</v>
      </c>
      <c r="G26" s="28" t="s">
        <v>535</v>
      </c>
      <c r="H26" s="159" t="s">
        <v>705</v>
      </c>
      <c r="I26" s="28" t="s">
        <v>504</v>
      </c>
      <c r="J26" s="71" t="s">
        <v>493</v>
      </c>
      <c r="K26" s="71" t="s">
        <v>512</v>
      </c>
      <c r="L26" s="71" t="s">
        <v>717</v>
      </c>
      <c r="M26" s="28" t="s">
        <v>548</v>
      </c>
      <c r="N26" s="191">
        <v>2008</v>
      </c>
      <c r="O26" s="71" t="s">
        <v>385</v>
      </c>
      <c r="P26" s="191">
        <v>1980</v>
      </c>
      <c r="Q26" s="28" t="s">
        <v>563</v>
      </c>
      <c r="R26" s="103">
        <v>488510</v>
      </c>
      <c r="S26" s="254">
        <v>200000</v>
      </c>
      <c r="T26" s="71"/>
      <c r="U26" s="71"/>
      <c r="V26" s="201" t="s">
        <v>605</v>
      </c>
      <c r="W26" s="71"/>
      <c r="X26" s="71"/>
      <c r="Y26" s="71"/>
      <c r="Z26" s="71"/>
      <c r="AA26" s="71">
        <v>1</v>
      </c>
      <c r="AB26" s="71"/>
      <c r="AC26" s="71">
        <v>1</v>
      </c>
      <c r="AD26" s="71">
        <v>1</v>
      </c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1:44" ht="63" hidden="1" x14ac:dyDescent="0.2">
      <c r="A27" s="28">
        <v>24</v>
      </c>
      <c r="B27" s="71">
        <v>37</v>
      </c>
      <c r="C27" s="72">
        <v>41572</v>
      </c>
      <c r="D27" s="1" t="s">
        <v>676</v>
      </c>
      <c r="E27" s="28" t="s">
        <v>380</v>
      </c>
      <c r="F27" s="248" t="s">
        <v>693</v>
      </c>
      <c r="G27" s="28" t="s">
        <v>535</v>
      </c>
      <c r="H27" s="71" t="s">
        <v>451</v>
      </c>
      <c r="I27" s="28" t="s">
        <v>505</v>
      </c>
      <c r="J27" s="28" t="s">
        <v>510</v>
      </c>
      <c r="K27" s="71"/>
      <c r="L27" s="71" t="s">
        <v>718</v>
      </c>
      <c r="M27" s="71" t="s">
        <v>550</v>
      </c>
      <c r="N27" s="200">
        <v>2010</v>
      </c>
      <c r="O27" s="71" t="s">
        <v>384</v>
      </c>
      <c r="P27" s="200">
        <v>1977</v>
      </c>
      <c r="Q27" s="28" t="s">
        <v>728</v>
      </c>
      <c r="R27" s="353">
        <v>350000</v>
      </c>
      <c r="S27" s="254">
        <v>200000</v>
      </c>
      <c r="T27" s="71"/>
      <c r="U27" s="71"/>
      <c r="V27" s="201" t="s">
        <v>605</v>
      </c>
      <c r="W27" s="71"/>
      <c r="X27" s="71"/>
      <c r="Y27" s="71"/>
      <c r="Z27" s="71"/>
      <c r="AA27" s="71">
        <v>1</v>
      </c>
      <c r="AB27" s="71">
        <v>1</v>
      </c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</row>
    <row r="28" spans="1:44" ht="47.25" hidden="1" x14ac:dyDescent="0.2">
      <c r="A28" s="28">
        <v>25</v>
      </c>
      <c r="B28" s="71">
        <v>37</v>
      </c>
      <c r="C28" s="72">
        <v>41572</v>
      </c>
      <c r="D28" s="1" t="s">
        <v>677</v>
      </c>
      <c r="E28" s="28" t="s">
        <v>380</v>
      </c>
      <c r="F28" s="248" t="s">
        <v>694</v>
      </c>
      <c r="G28" s="28" t="s">
        <v>535</v>
      </c>
      <c r="H28" s="71" t="s">
        <v>706</v>
      </c>
      <c r="I28" s="28" t="s">
        <v>505</v>
      </c>
      <c r="J28" s="28" t="s">
        <v>510</v>
      </c>
      <c r="K28" s="71"/>
      <c r="L28" s="71" t="s">
        <v>719</v>
      </c>
      <c r="M28" s="71" t="s">
        <v>1054</v>
      </c>
      <c r="N28" s="71">
        <v>2013</v>
      </c>
      <c r="O28" s="71" t="s">
        <v>384</v>
      </c>
      <c r="P28" s="71">
        <v>1983</v>
      </c>
      <c r="Q28" s="28" t="s">
        <v>728</v>
      </c>
      <c r="R28" s="353">
        <v>1399023</v>
      </c>
      <c r="S28" s="254">
        <v>200000</v>
      </c>
      <c r="T28" s="71"/>
      <c r="U28" s="71"/>
      <c r="V28" s="201" t="s">
        <v>605</v>
      </c>
      <c r="W28" s="71"/>
      <c r="X28" s="71"/>
      <c r="Y28" s="71"/>
      <c r="Z28" s="71"/>
      <c r="AA28" s="71">
        <v>1</v>
      </c>
      <c r="AB28" s="71">
        <v>1</v>
      </c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</row>
    <row r="29" spans="1:44" ht="47.25" hidden="1" x14ac:dyDescent="0.2">
      <c r="A29" s="28">
        <v>26</v>
      </c>
      <c r="B29" s="71">
        <v>37</v>
      </c>
      <c r="C29" s="72">
        <v>41572</v>
      </c>
      <c r="D29" s="1" t="s">
        <v>678</v>
      </c>
      <c r="E29" s="28" t="s">
        <v>380</v>
      </c>
      <c r="F29" s="248" t="s">
        <v>695</v>
      </c>
      <c r="G29" s="28" t="s">
        <v>535</v>
      </c>
      <c r="H29" s="159" t="s">
        <v>706</v>
      </c>
      <c r="I29" s="28" t="s">
        <v>505</v>
      </c>
      <c r="J29" s="28" t="s">
        <v>510</v>
      </c>
      <c r="K29" s="71"/>
      <c r="L29" s="71" t="s">
        <v>720</v>
      </c>
      <c r="M29" s="71" t="s">
        <v>550</v>
      </c>
      <c r="N29" s="159">
        <v>2010</v>
      </c>
      <c r="O29" s="71" t="s">
        <v>385</v>
      </c>
      <c r="P29" s="159">
        <v>1977</v>
      </c>
      <c r="Q29" s="28" t="s">
        <v>728</v>
      </c>
      <c r="R29" s="353">
        <v>318355</v>
      </c>
      <c r="S29" s="254">
        <v>200000</v>
      </c>
      <c r="T29" s="71"/>
      <c r="U29" s="71"/>
      <c r="V29" s="201" t="s">
        <v>605</v>
      </c>
      <c r="W29" s="71"/>
      <c r="X29" s="71"/>
      <c r="Y29" s="71"/>
      <c r="Z29" s="71"/>
      <c r="AA29" s="71">
        <v>1</v>
      </c>
      <c r="AB29" s="71"/>
      <c r="AC29" s="71">
        <v>1</v>
      </c>
      <c r="AD29" s="71">
        <v>1</v>
      </c>
      <c r="AE29" s="71"/>
      <c r="AF29" s="71"/>
      <c r="AG29" s="71">
        <v>1</v>
      </c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</row>
    <row r="30" spans="1:44" ht="78.75" customHeight="1" x14ac:dyDescent="0.2">
      <c r="A30" s="28">
        <v>27</v>
      </c>
      <c r="B30" s="71">
        <v>37</v>
      </c>
      <c r="C30" s="72">
        <v>41572</v>
      </c>
      <c r="D30" s="1" t="s">
        <v>679</v>
      </c>
      <c r="E30" s="28" t="s">
        <v>380</v>
      </c>
      <c r="F30" s="1" t="s">
        <v>249</v>
      </c>
      <c r="G30" s="71"/>
      <c r="H30" s="71" t="s">
        <v>707</v>
      </c>
      <c r="I30" s="28" t="s">
        <v>504</v>
      </c>
      <c r="J30" s="71" t="s">
        <v>495</v>
      </c>
      <c r="K30" s="71"/>
      <c r="L30" s="71" t="s">
        <v>721</v>
      </c>
      <c r="M30" s="71" t="s">
        <v>550</v>
      </c>
      <c r="N30" s="159">
        <v>2009</v>
      </c>
      <c r="O30" s="71" t="s">
        <v>385</v>
      </c>
      <c r="P30" s="159">
        <v>1976</v>
      </c>
      <c r="Q30" s="28" t="s">
        <v>563</v>
      </c>
      <c r="R30" s="103">
        <v>345000</v>
      </c>
      <c r="S30" s="254">
        <v>200000</v>
      </c>
      <c r="T30" s="71"/>
      <c r="U30" s="71"/>
      <c r="V30" s="201" t="s">
        <v>605</v>
      </c>
      <c r="W30" s="71"/>
      <c r="X30" s="71"/>
      <c r="Y30" s="71"/>
      <c r="Z30" s="71"/>
      <c r="AA30" s="71">
        <v>1</v>
      </c>
      <c r="AB30" s="71"/>
      <c r="AC30" s="71">
        <v>1</v>
      </c>
      <c r="AD30" s="71"/>
      <c r="AE30" s="71"/>
      <c r="AF30" s="71"/>
      <c r="AG30" s="71"/>
      <c r="AH30" s="71">
        <v>1</v>
      </c>
      <c r="AI30" s="71"/>
      <c r="AJ30" s="71"/>
      <c r="AK30" s="71"/>
      <c r="AL30" s="71"/>
      <c r="AM30" s="71"/>
      <c r="AN30" s="71"/>
      <c r="AO30" s="71"/>
      <c r="AP30" s="71"/>
      <c r="AQ30" s="71"/>
      <c r="AR30" s="71"/>
    </row>
    <row r="31" spans="1:44" ht="63" customHeight="1" x14ac:dyDescent="0.2">
      <c r="A31" s="28">
        <v>28</v>
      </c>
      <c r="B31" s="71">
        <v>37</v>
      </c>
      <c r="C31" s="72">
        <v>41572</v>
      </c>
      <c r="D31" s="1" t="s">
        <v>661</v>
      </c>
      <c r="E31" s="28" t="s">
        <v>380</v>
      </c>
      <c r="F31" s="1" t="s">
        <v>696</v>
      </c>
      <c r="G31" s="71"/>
      <c r="H31" s="159" t="s">
        <v>666</v>
      </c>
      <c r="I31" s="28" t="s">
        <v>504</v>
      </c>
      <c r="J31" s="81" t="s">
        <v>493</v>
      </c>
      <c r="K31" s="28" t="s">
        <v>506</v>
      </c>
      <c r="L31" s="71" t="s">
        <v>722</v>
      </c>
      <c r="M31" s="71" t="s">
        <v>550</v>
      </c>
      <c r="N31" s="159">
        <v>2010</v>
      </c>
      <c r="O31" s="71" t="s">
        <v>384</v>
      </c>
      <c r="P31" s="159">
        <v>1972</v>
      </c>
      <c r="Q31" s="28" t="s">
        <v>563</v>
      </c>
      <c r="R31" s="103">
        <v>420000</v>
      </c>
      <c r="S31" s="254">
        <v>200000</v>
      </c>
      <c r="T31" s="71"/>
      <c r="U31" s="71"/>
      <c r="V31" s="201" t="s">
        <v>605</v>
      </c>
      <c r="W31" s="71"/>
      <c r="X31" s="71"/>
      <c r="Y31" s="71"/>
      <c r="Z31" s="71"/>
      <c r="AA31" s="71">
        <v>1</v>
      </c>
      <c r="AB31" s="71">
        <v>1</v>
      </c>
      <c r="AC31" s="71"/>
      <c r="AD31" s="71"/>
      <c r="AE31" s="71"/>
      <c r="AF31" s="71"/>
      <c r="AG31" s="71"/>
      <c r="AH31" s="71">
        <v>1</v>
      </c>
      <c r="AI31" s="71"/>
      <c r="AJ31" s="71"/>
      <c r="AK31" s="71"/>
      <c r="AL31" s="71"/>
      <c r="AM31" s="71"/>
      <c r="AN31" s="71"/>
      <c r="AO31" s="71"/>
      <c r="AP31" s="71"/>
      <c r="AQ31" s="71"/>
      <c r="AR31" s="71"/>
    </row>
    <row r="32" spans="1:44" ht="47.25" customHeight="1" x14ac:dyDescent="0.2">
      <c r="A32" s="28">
        <v>29</v>
      </c>
      <c r="B32" s="71">
        <v>37</v>
      </c>
      <c r="C32" s="72">
        <v>41572</v>
      </c>
      <c r="D32" s="1" t="s">
        <v>680</v>
      </c>
      <c r="E32" s="28" t="s">
        <v>380</v>
      </c>
      <c r="F32" s="1" t="s">
        <v>696</v>
      </c>
      <c r="G32" s="71"/>
      <c r="H32" s="159" t="s">
        <v>663</v>
      </c>
      <c r="I32" s="28" t="s">
        <v>504</v>
      </c>
      <c r="J32" s="81" t="s">
        <v>493</v>
      </c>
      <c r="K32" s="28" t="s">
        <v>497</v>
      </c>
      <c r="L32" s="71" t="s">
        <v>723</v>
      </c>
      <c r="M32" s="71" t="s">
        <v>1056</v>
      </c>
      <c r="N32" s="159">
        <v>2012</v>
      </c>
      <c r="O32" s="71" t="s">
        <v>385</v>
      </c>
      <c r="P32" s="159">
        <v>1979</v>
      </c>
      <c r="Q32" s="28" t="s">
        <v>563</v>
      </c>
      <c r="R32" s="103" t="s">
        <v>1235</v>
      </c>
      <c r="S32" s="254">
        <v>200000</v>
      </c>
      <c r="T32" s="71"/>
      <c r="U32" s="71"/>
      <c r="V32" s="201" t="s">
        <v>605</v>
      </c>
      <c r="W32" s="71"/>
      <c r="X32" s="71"/>
      <c r="Y32" s="71"/>
      <c r="Z32" s="71"/>
      <c r="AA32" s="71">
        <v>1</v>
      </c>
      <c r="AB32" s="71"/>
      <c r="AC32" s="71">
        <v>1</v>
      </c>
      <c r="AD32" s="71"/>
      <c r="AE32" s="71"/>
      <c r="AF32" s="71"/>
      <c r="AG32" s="71"/>
      <c r="AH32" s="71">
        <v>1</v>
      </c>
      <c r="AI32" s="71"/>
      <c r="AJ32" s="71"/>
      <c r="AK32" s="71"/>
      <c r="AL32" s="71"/>
      <c r="AM32" s="71"/>
      <c r="AN32" s="71"/>
      <c r="AO32" s="71"/>
      <c r="AP32" s="71"/>
      <c r="AQ32" s="71"/>
      <c r="AR32" s="71"/>
    </row>
    <row r="33" spans="1:44" ht="78.75" customHeight="1" x14ac:dyDescent="0.2">
      <c r="A33" s="28">
        <v>30</v>
      </c>
      <c r="B33" s="71">
        <v>37</v>
      </c>
      <c r="C33" s="72">
        <v>41572</v>
      </c>
      <c r="D33" s="196" t="s">
        <v>681</v>
      </c>
      <c r="E33" s="28" t="s">
        <v>380</v>
      </c>
      <c r="F33" s="196" t="s">
        <v>249</v>
      </c>
      <c r="G33" s="71"/>
      <c r="H33" s="159" t="s">
        <v>708</v>
      </c>
      <c r="I33" s="28" t="s">
        <v>504</v>
      </c>
      <c r="J33" s="81" t="s">
        <v>493</v>
      </c>
      <c r="K33" s="28" t="s">
        <v>506</v>
      </c>
      <c r="L33" s="71" t="s">
        <v>724</v>
      </c>
      <c r="M33" s="71" t="s">
        <v>548</v>
      </c>
      <c r="N33" s="191">
        <v>2012</v>
      </c>
      <c r="O33" s="71" t="s">
        <v>384</v>
      </c>
      <c r="P33" s="191">
        <v>1973</v>
      </c>
      <c r="Q33" s="28" t="s">
        <v>563</v>
      </c>
      <c r="R33" s="103">
        <v>378257.99</v>
      </c>
      <c r="S33" s="254">
        <v>200000</v>
      </c>
      <c r="T33" s="71"/>
      <c r="U33" s="71"/>
      <c r="V33" s="201" t="s">
        <v>605</v>
      </c>
      <c r="W33" s="71"/>
      <c r="X33" s="71"/>
      <c r="Y33" s="71"/>
      <c r="Z33" s="71"/>
      <c r="AA33" s="71">
        <v>1</v>
      </c>
      <c r="AB33" s="71">
        <v>1</v>
      </c>
      <c r="AC33" s="71"/>
      <c r="AD33" s="71">
        <v>1</v>
      </c>
      <c r="AE33" s="71"/>
      <c r="AF33" s="71"/>
      <c r="AG33" s="71"/>
      <c r="AH33" s="71">
        <v>1</v>
      </c>
      <c r="AI33" s="71"/>
      <c r="AJ33" s="71"/>
      <c r="AK33" s="71"/>
      <c r="AL33" s="71"/>
      <c r="AM33" s="71"/>
      <c r="AN33" s="71"/>
      <c r="AO33" s="71"/>
      <c r="AP33" s="71"/>
      <c r="AQ33" s="71"/>
      <c r="AR33" s="71"/>
    </row>
    <row r="34" spans="1:44" ht="94.5" customHeight="1" x14ac:dyDescent="0.2">
      <c r="A34" s="28">
        <v>31</v>
      </c>
      <c r="B34" s="71">
        <v>37</v>
      </c>
      <c r="C34" s="72">
        <v>41572</v>
      </c>
      <c r="D34" s="196" t="s">
        <v>689</v>
      </c>
      <c r="E34" s="28" t="s">
        <v>380</v>
      </c>
      <c r="F34" s="196" t="s">
        <v>249</v>
      </c>
      <c r="G34" s="71"/>
      <c r="H34" s="159" t="s">
        <v>709</v>
      </c>
      <c r="I34" s="28" t="s">
        <v>504</v>
      </c>
      <c r="J34" s="1" t="s">
        <v>493</v>
      </c>
      <c r="K34" s="71" t="s">
        <v>498</v>
      </c>
      <c r="L34" s="71" t="s">
        <v>724</v>
      </c>
      <c r="M34" s="71" t="s">
        <v>1055</v>
      </c>
      <c r="N34" s="191">
        <v>2013</v>
      </c>
      <c r="O34" s="71" t="s">
        <v>385</v>
      </c>
      <c r="P34" s="191">
        <v>1980</v>
      </c>
      <c r="Q34" s="28" t="s">
        <v>563</v>
      </c>
      <c r="R34" s="103">
        <v>392924</v>
      </c>
      <c r="S34" s="254">
        <v>200000</v>
      </c>
      <c r="T34" s="71"/>
      <c r="U34" s="71"/>
      <c r="V34" s="201" t="s">
        <v>605</v>
      </c>
      <c r="W34" s="71"/>
      <c r="X34" s="71"/>
      <c r="Y34" s="71"/>
      <c r="Z34" s="71"/>
      <c r="AA34" s="71">
        <v>1</v>
      </c>
      <c r="AB34" s="71"/>
      <c r="AC34" s="71">
        <v>1</v>
      </c>
      <c r="AD34" s="71">
        <v>1</v>
      </c>
      <c r="AE34" s="71"/>
      <c r="AF34" s="71"/>
      <c r="AG34" s="71"/>
      <c r="AH34" s="71">
        <v>1</v>
      </c>
      <c r="AI34" s="71"/>
      <c r="AJ34" s="71"/>
      <c r="AK34" s="71"/>
      <c r="AL34" s="71"/>
      <c r="AM34" s="71"/>
      <c r="AN34" s="71"/>
      <c r="AO34" s="71"/>
      <c r="AP34" s="71"/>
      <c r="AQ34" s="71"/>
      <c r="AR34" s="71"/>
    </row>
    <row r="35" spans="1:44" ht="63" customHeight="1" x14ac:dyDescent="0.2">
      <c r="A35" s="28">
        <v>32</v>
      </c>
      <c r="B35" s="71">
        <v>37</v>
      </c>
      <c r="C35" s="72">
        <v>41572</v>
      </c>
      <c r="D35" s="196" t="s">
        <v>682</v>
      </c>
      <c r="E35" s="28" t="s">
        <v>380</v>
      </c>
      <c r="F35" s="196" t="s">
        <v>249</v>
      </c>
      <c r="G35" s="71"/>
      <c r="H35" s="159" t="s">
        <v>710</v>
      </c>
      <c r="I35" s="28" t="s">
        <v>504</v>
      </c>
      <c r="J35" s="81" t="s">
        <v>493</v>
      </c>
      <c r="K35" s="28" t="s">
        <v>506</v>
      </c>
      <c r="L35" s="71" t="s">
        <v>725</v>
      </c>
      <c r="M35" s="71" t="s">
        <v>550</v>
      </c>
      <c r="N35" s="191">
        <v>2004</v>
      </c>
      <c r="O35" s="71" t="s">
        <v>384</v>
      </c>
      <c r="P35" s="191">
        <v>1964</v>
      </c>
      <c r="Q35" s="28" t="s">
        <v>563</v>
      </c>
      <c r="R35" s="103">
        <v>376936.8</v>
      </c>
      <c r="S35" s="254">
        <v>200000</v>
      </c>
      <c r="T35" s="71"/>
      <c r="U35" s="71"/>
      <c r="V35" s="201" t="s">
        <v>605</v>
      </c>
      <c r="W35" s="71"/>
      <c r="X35" s="71"/>
      <c r="Y35" s="71"/>
      <c r="Z35" s="71"/>
      <c r="AA35" s="71">
        <v>1</v>
      </c>
      <c r="AB35" s="71">
        <v>1</v>
      </c>
      <c r="AC35" s="71"/>
      <c r="AD35" s="71"/>
      <c r="AE35" s="71"/>
      <c r="AF35" s="71"/>
      <c r="AG35" s="71"/>
      <c r="AH35" s="71">
        <v>1</v>
      </c>
      <c r="AI35" s="71"/>
      <c r="AJ35" s="71"/>
      <c r="AK35" s="71"/>
      <c r="AL35" s="71"/>
      <c r="AM35" s="71"/>
      <c r="AN35" s="71"/>
      <c r="AO35" s="71"/>
      <c r="AP35" s="71"/>
      <c r="AQ35" s="71"/>
      <c r="AR35" s="71"/>
    </row>
    <row r="36" spans="1:44" ht="78.75" customHeight="1" x14ac:dyDescent="0.2">
      <c r="A36" s="28">
        <v>33</v>
      </c>
      <c r="B36" s="71">
        <v>37</v>
      </c>
      <c r="C36" s="72">
        <v>41572</v>
      </c>
      <c r="D36" s="1" t="s">
        <v>660</v>
      </c>
      <c r="E36" s="28" t="s">
        <v>380</v>
      </c>
      <c r="F36" s="1" t="s">
        <v>249</v>
      </c>
      <c r="G36" s="71"/>
      <c r="H36" s="71" t="s">
        <v>665</v>
      </c>
      <c r="I36" s="28" t="s">
        <v>504</v>
      </c>
      <c r="J36" s="71" t="s">
        <v>495</v>
      </c>
      <c r="K36" s="71"/>
      <c r="L36" s="71" t="s">
        <v>726</v>
      </c>
      <c r="M36" s="71" t="s">
        <v>1056</v>
      </c>
      <c r="N36" s="159">
        <v>2006</v>
      </c>
      <c r="O36" s="71" t="s">
        <v>384</v>
      </c>
      <c r="P36" s="159">
        <v>1948</v>
      </c>
      <c r="Q36" s="28" t="s">
        <v>563</v>
      </c>
      <c r="R36" s="103" t="s">
        <v>1236</v>
      </c>
      <c r="S36" s="254">
        <v>25336</v>
      </c>
      <c r="T36" s="71"/>
      <c r="U36" s="71"/>
      <c r="V36" s="201" t="s">
        <v>605</v>
      </c>
      <c r="W36" s="71"/>
      <c r="X36" s="71"/>
      <c r="Y36" s="71"/>
      <c r="Z36" s="71"/>
      <c r="AA36" s="71">
        <v>1</v>
      </c>
      <c r="AB36" s="71">
        <v>1</v>
      </c>
      <c r="AC36" s="71"/>
      <c r="AD36" s="71"/>
      <c r="AE36" s="71"/>
      <c r="AF36" s="71"/>
      <c r="AG36" s="71"/>
      <c r="AH36" s="71">
        <v>1</v>
      </c>
      <c r="AI36" s="71"/>
      <c r="AJ36" s="71"/>
      <c r="AK36" s="71"/>
      <c r="AL36" s="71"/>
      <c r="AM36" s="71"/>
      <c r="AN36" s="71"/>
      <c r="AO36" s="71"/>
      <c r="AP36" s="71"/>
      <c r="AQ36" s="71"/>
      <c r="AR36" s="71"/>
    </row>
    <row r="37" spans="1:44" ht="63" hidden="1" x14ac:dyDescent="0.2">
      <c r="A37" s="28">
        <v>34</v>
      </c>
      <c r="B37" s="71">
        <v>37</v>
      </c>
      <c r="C37" s="72">
        <v>41572</v>
      </c>
      <c r="D37" s="196" t="s">
        <v>683</v>
      </c>
      <c r="E37" s="28" t="s">
        <v>380</v>
      </c>
      <c r="F37" s="255" t="s">
        <v>697</v>
      </c>
      <c r="G37" s="28" t="s">
        <v>535</v>
      </c>
      <c r="H37" s="159" t="s">
        <v>711</v>
      </c>
      <c r="I37" s="28" t="s">
        <v>504</v>
      </c>
      <c r="J37" s="71" t="s">
        <v>493</v>
      </c>
      <c r="K37" s="71" t="s">
        <v>512</v>
      </c>
      <c r="L37" s="71" t="s">
        <v>548</v>
      </c>
      <c r="M37" s="71" t="s">
        <v>548</v>
      </c>
      <c r="N37" s="159">
        <v>2011</v>
      </c>
      <c r="O37" s="71" t="s">
        <v>385</v>
      </c>
      <c r="P37" s="159">
        <v>1971</v>
      </c>
      <c r="Q37" s="28" t="s">
        <v>563</v>
      </c>
      <c r="R37" s="103" t="s">
        <v>1237</v>
      </c>
      <c r="S37" s="254">
        <v>200000</v>
      </c>
      <c r="T37" s="71"/>
      <c r="U37" s="71"/>
      <c r="V37" s="201" t="s">
        <v>605</v>
      </c>
      <c r="W37" s="71"/>
      <c r="X37" s="71"/>
      <c r="Y37" s="71"/>
      <c r="Z37" s="71"/>
      <c r="AA37" s="71">
        <v>1</v>
      </c>
      <c r="AB37" s="71"/>
      <c r="AC37" s="71">
        <v>1</v>
      </c>
      <c r="AD37" s="71"/>
      <c r="AE37" s="71"/>
      <c r="AF37" s="71"/>
      <c r="AG37" s="71"/>
      <c r="AH37" s="71"/>
      <c r="AI37" s="71"/>
      <c r="AJ37" s="71">
        <v>2</v>
      </c>
      <c r="AK37" s="71">
        <v>1</v>
      </c>
      <c r="AL37" s="71">
        <v>1</v>
      </c>
      <c r="AM37" s="71"/>
      <c r="AN37" s="71"/>
      <c r="AO37" s="71"/>
      <c r="AP37" s="71">
        <v>1</v>
      </c>
      <c r="AQ37" s="71">
        <v>1</v>
      </c>
      <c r="AR37" s="71"/>
    </row>
    <row r="38" spans="1:44" ht="63" hidden="1" x14ac:dyDescent="0.2">
      <c r="A38" s="28">
        <v>35</v>
      </c>
      <c r="B38" s="71">
        <v>37</v>
      </c>
      <c r="C38" s="72">
        <v>41572</v>
      </c>
      <c r="D38" s="196" t="s">
        <v>684</v>
      </c>
      <c r="E38" s="28" t="s">
        <v>380</v>
      </c>
      <c r="F38" s="196" t="s">
        <v>698</v>
      </c>
      <c r="G38" s="28" t="s">
        <v>535</v>
      </c>
      <c r="H38" s="159" t="s">
        <v>712</v>
      </c>
      <c r="I38" s="28" t="s">
        <v>504</v>
      </c>
      <c r="J38" s="81" t="s">
        <v>493</v>
      </c>
      <c r="K38" s="71" t="s">
        <v>1052</v>
      </c>
      <c r="L38" s="71" t="s">
        <v>716</v>
      </c>
      <c r="M38" s="71" t="s">
        <v>548</v>
      </c>
      <c r="N38" s="191">
        <v>2007</v>
      </c>
      <c r="O38" s="71" t="s">
        <v>384</v>
      </c>
      <c r="P38" s="191">
        <v>1975</v>
      </c>
      <c r="Q38" s="28" t="s">
        <v>563</v>
      </c>
      <c r="R38" s="103">
        <v>121135</v>
      </c>
      <c r="S38" s="254">
        <v>102965</v>
      </c>
      <c r="T38" s="71"/>
      <c r="U38" s="71"/>
      <c r="V38" s="201" t="s">
        <v>605</v>
      </c>
      <c r="W38" s="71"/>
      <c r="X38" s="71"/>
      <c r="Y38" s="71"/>
      <c r="Z38" s="71"/>
      <c r="AA38" s="71">
        <v>1</v>
      </c>
      <c r="AB38" s="71">
        <v>1</v>
      </c>
      <c r="AC38" s="71"/>
      <c r="AD38" s="71"/>
      <c r="AE38" s="71"/>
      <c r="AF38" s="71"/>
      <c r="AG38" s="71"/>
      <c r="AH38" s="71">
        <v>1</v>
      </c>
      <c r="AI38" s="71"/>
      <c r="AJ38" s="71"/>
      <c r="AK38" s="71"/>
      <c r="AL38" s="71"/>
      <c r="AM38" s="71"/>
      <c r="AN38" s="71"/>
      <c r="AO38" s="71"/>
      <c r="AP38" s="71"/>
      <c r="AQ38" s="71"/>
      <c r="AR38" s="71"/>
    </row>
    <row r="39" spans="1:44" ht="63" hidden="1" x14ac:dyDescent="0.2">
      <c r="A39" s="28">
        <v>36</v>
      </c>
      <c r="B39" s="71">
        <v>37</v>
      </c>
      <c r="C39" s="72">
        <v>41572</v>
      </c>
      <c r="D39" s="196" t="s">
        <v>659</v>
      </c>
      <c r="E39" s="28" t="s">
        <v>380</v>
      </c>
      <c r="F39" s="196" t="s">
        <v>662</v>
      </c>
      <c r="G39" s="28" t="s">
        <v>535</v>
      </c>
      <c r="H39" s="159" t="s">
        <v>664</v>
      </c>
      <c r="I39" s="28" t="s">
        <v>504</v>
      </c>
      <c r="J39" s="81" t="s">
        <v>493</v>
      </c>
      <c r="K39" s="28" t="s">
        <v>497</v>
      </c>
      <c r="L39" s="71" t="s">
        <v>727</v>
      </c>
      <c r="M39" s="71" t="s">
        <v>550</v>
      </c>
      <c r="N39" s="191">
        <v>2012</v>
      </c>
      <c r="O39" s="71" t="s">
        <v>384</v>
      </c>
      <c r="P39" s="191">
        <v>1968</v>
      </c>
      <c r="Q39" s="28" t="s">
        <v>563</v>
      </c>
      <c r="R39" s="103">
        <v>77345</v>
      </c>
      <c r="S39" s="254">
        <v>65743</v>
      </c>
      <c r="T39" s="71"/>
      <c r="U39" s="71"/>
      <c r="V39" s="201" t="s">
        <v>605</v>
      </c>
      <c r="W39" s="71"/>
      <c r="X39" s="71"/>
      <c r="Y39" s="71"/>
      <c r="Z39" s="71"/>
      <c r="AA39" s="71">
        <v>1</v>
      </c>
      <c r="AB39" s="71">
        <v>1</v>
      </c>
      <c r="AC39" s="71"/>
      <c r="AD39" s="71"/>
      <c r="AE39" s="71"/>
      <c r="AF39" s="71"/>
      <c r="AG39" s="71"/>
      <c r="AH39" s="71">
        <v>1</v>
      </c>
      <c r="AI39" s="71"/>
      <c r="AJ39" s="71"/>
      <c r="AK39" s="71"/>
      <c r="AL39" s="71"/>
      <c r="AM39" s="71"/>
      <c r="AN39" s="71"/>
      <c r="AO39" s="71"/>
      <c r="AP39" s="71"/>
      <c r="AQ39" s="71"/>
      <c r="AR39" s="71"/>
    </row>
    <row r="40" spans="1:44" ht="47.25" hidden="1" x14ac:dyDescent="0.2">
      <c r="A40" s="28">
        <v>37</v>
      </c>
      <c r="B40" s="71">
        <v>37</v>
      </c>
      <c r="C40" s="72">
        <v>41572</v>
      </c>
      <c r="D40" s="196" t="s">
        <v>685</v>
      </c>
      <c r="E40" s="28" t="s">
        <v>380</v>
      </c>
      <c r="F40" s="196" t="s">
        <v>699</v>
      </c>
      <c r="G40" s="28" t="s">
        <v>535</v>
      </c>
      <c r="H40" s="159" t="s">
        <v>713</v>
      </c>
      <c r="I40" s="28" t="s">
        <v>504</v>
      </c>
      <c r="J40" s="81" t="s">
        <v>493</v>
      </c>
      <c r="K40" s="28" t="s">
        <v>497</v>
      </c>
      <c r="L40" s="71" t="s">
        <v>550</v>
      </c>
      <c r="M40" s="71" t="s">
        <v>550</v>
      </c>
      <c r="N40" s="191">
        <v>2012</v>
      </c>
      <c r="O40" s="71" t="s">
        <v>384</v>
      </c>
      <c r="P40" s="191">
        <v>1985</v>
      </c>
      <c r="Q40" s="28" t="s">
        <v>563</v>
      </c>
      <c r="R40" s="103">
        <v>178078</v>
      </c>
      <c r="S40" s="254">
        <v>151366</v>
      </c>
      <c r="T40" s="71"/>
      <c r="U40" s="71"/>
      <c r="V40" s="201" t="s">
        <v>605</v>
      </c>
      <c r="W40" s="71"/>
      <c r="X40" s="71"/>
      <c r="Y40" s="71"/>
      <c r="Z40" s="71"/>
      <c r="AA40" s="71">
        <v>1</v>
      </c>
      <c r="AB40" s="71">
        <v>1</v>
      </c>
      <c r="AC40" s="71"/>
      <c r="AD40" s="71"/>
      <c r="AE40" s="71"/>
      <c r="AF40" s="71"/>
      <c r="AG40" s="71"/>
      <c r="AH40" s="71">
        <v>1</v>
      </c>
      <c r="AI40" s="71"/>
      <c r="AJ40" s="71"/>
      <c r="AK40" s="71"/>
      <c r="AL40" s="71"/>
      <c r="AM40" s="71"/>
      <c r="AN40" s="71"/>
      <c r="AO40" s="71"/>
      <c r="AP40" s="71"/>
      <c r="AQ40" s="71"/>
      <c r="AR40" s="71"/>
    </row>
    <row r="41" spans="1:44" ht="47.25" customHeight="1" x14ac:dyDescent="0.2">
      <c r="A41" s="28">
        <v>38</v>
      </c>
      <c r="B41" s="71">
        <v>37</v>
      </c>
      <c r="C41" s="72">
        <v>41572</v>
      </c>
      <c r="D41" s="1" t="s">
        <v>686</v>
      </c>
      <c r="E41" s="28" t="s">
        <v>380</v>
      </c>
      <c r="F41" s="1" t="s">
        <v>696</v>
      </c>
      <c r="G41" s="71"/>
      <c r="H41" s="159" t="s">
        <v>714</v>
      </c>
      <c r="I41" s="28" t="s">
        <v>505</v>
      </c>
      <c r="J41" s="71" t="s">
        <v>121</v>
      </c>
      <c r="K41" s="71"/>
      <c r="L41" s="71" t="s">
        <v>717</v>
      </c>
      <c r="M41" s="71" t="s">
        <v>548</v>
      </c>
      <c r="N41" s="159">
        <v>2003</v>
      </c>
      <c r="O41" s="71" t="s">
        <v>384</v>
      </c>
      <c r="P41" s="71">
        <v>1980</v>
      </c>
      <c r="Q41" s="28" t="s">
        <v>728</v>
      </c>
      <c r="R41" s="353">
        <v>485690</v>
      </c>
      <c r="S41" s="254">
        <v>200000</v>
      </c>
      <c r="T41" s="71"/>
      <c r="U41" s="71"/>
      <c r="V41" s="201" t="s">
        <v>605</v>
      </c>
      <c r="W41" s="71"/>
      <c r="X41" s="71"/>
      <c r="Y41" s="71"/>
      <c r="Z41" s="71"/>
      <c r="AA41" s="71">
        <v>1</v>
      </c>
      <c r="AB41" s="71">
        <v>1</v>
      </c>
      <c r="AC41" s="71"/>
      <c r="AD41" s="71"/>
      <c r="AE41" s="71"/>
      <c r="AF41" s="71"/>
      <c r="AG41" s="71"/>
      <c r="AH41" s="71">
        <v>1</v>
      </c>
      <c r="AI41" s="71"/>
      <c r="AJ41" s="71">
        <v>15</v>
      </c>
      <c r="AK41" s="71">
        <v>4</v>
      </c>
      <c r="AL41" s="71">
        <v>11</v>
      </c>
      <c r="AM41" s="71"/>
      <c r="AN41" s="71"/>
      <c r="AO41" s="71"/>
      <c r="AP41" s="71"/>
      <c r="AQ41" s="71"/>
      <c r="AR41" s="71"/>
    </row>
    <row r="42" spans="1:44" ht="78.75" hidden="1" x14ac:dyDescent="0.2">
      <c r="A42" s="28">
        <v>39</v>
      </c>
      <c r="B42" s="71">
        <v>37</v>
      </c>
      <c r="C42" s="72">
        <v>41572</v>
      </c>
      <c r="D42" s="1" t="s">
        <v>687</v>
      </c>
      <c r="E42" s="28" t="s">
        <v>380</v>
      </c>
      <c r="F42" s="248" t="s">
        <v>700</v>
      </c>
      <c r="G42" s="28" t="s">
        <v>535</v>
      </c>
      <c r="H42" s="71" t="s">
        <v>715</v>
      </c>
      <c r="I42" s="28" t="s">
        <v>505</v>
      </c>
      <c r="J42" s="71" t="s">
        <v>495</v>
      </c>
      <c r="K42" s="71"/>
      <c r="L42" s="71" t="s">
        <v>717</v>
      </c>
      <c r="M42" s="71" t="s">
        <v>548</v>
      </c>
      <c r="N42" s="71">
        <v>2009</v>
      </c>
      <c r="O42" s="71" t="s">
        <v>385</v>
      </c>
      <c r="P42" s="71">
        <v>1948</v>
      </c>
      <c r="Q42" s="28" t="s">
        <v>728</v>
      </c>
      <c r="R42" s="353">
        <v>581080</v>
      </c>
      <c r="S42" s="254">
        <v>200000</v>
      </c>
      <c r="T42" s="71"/>
      <c r="U42" s="71"/>
      <c r="V42" s="201" t="s">
        <v>605</v>
      </c>
      <c r="W42" s="71"/>
      <c r="X42" s="71"/>
      <c r="Y42" s="71"/>
      <c r="Z42" s="71"/>
      <c r="AA42" s="71">
        <v>1</v>
      </c>
      <c r="AB42" s="71"/>
      <c r="AC42" s="71">
        <v>1</v>
      </c>
      <c r="AD42" s="71"/>
      <c r="AE42" s="71"/>
      <c r="AF42" s="71"/>
      <c r="AG42" s="71"/>
      <c r="AH42" s="71"/>
      <c r="AI42" s="71"/>
      <c r="AJ42" s="71">
        <v>10</v>
      </c>
      <c r="AK42" s="71">
        <v>5</v>
      </c>
      <c r="AL42" s="71">
        <v>5</v>
      </c>
      <c r="AM42" s="71"/>
      <c r="AN42" s="71"/>
      <c r="AO42" s="71"/>
      <c r="AP42" s="71"/>
      <c r="AQ42" s="71"/>
      <c r="AR42" s="71"/>
    </row>
    <row r="43" spans="1:44" ht="63" hidden="1" x14ac:dyDescent="0.2">
      <c r="A43" s="28">
        <v>40</v>
      </c>
      <c r="B43" s="71">
        <v>37</v>
      </c>
      <c r="C43" s="72">
        <v>41572</v>
      </c>
      <c r="D43" s="196" t="s">
        <v>688</v>
      </c>
      <c r="E43" s="28" t="s">
        <v>380</v>
      </c>
      <c r="F43" s="255" t="s">
        <v>701</v>
      </c>
      <c r="G43" s="28" t="s">
        <v>535</v>
      </c>
      <c r="H43" s="159" t="s">
        <v>666</v>
      </c>
      <c r="I43" s="28" t="s">
        <v>504</v>
      </c>
      <c r="J43" s="81" t="s">
        <v>493</v>
      </c>
      <c r="K43" s="28" t="s">
        <v>506</v>
      </c>
      <c r="L43" s="71" t="s">
        <v>717</v>
      </c>
      <c r="M43" s="71" t="s">
        <v>548</v>
      </c>
      <c r="N43" s="191">
        <v>2007</v>
      </c>
      <c r="O43" s="71" t="s">
        <v>384</v>
      </c>
      <c r="P43" s="191">
        <v>1960</v>
      </c>
      <c r="Q43" s="28" t="s">
        <v>563</v>
      </c>
      <c r="R43" s="103">
        <v>500000</v>
      </c>
      <c r="S43" s="254">
        <v>200000</v>
      </c>
      <c r="T43" s="71"/>
      <c r="U43" s="71"/>
      <c r="V43" s="201" t="s">
        <v>605</v>
      </c>
      <c r="W43" s="71"/>
      <c r="X43" s="71"/>
      <c r="Y43" s="71"/>
      <c r="Z43" s="71"/>
      <c r="AA43" s="71">
        <v>1</v>
      </c>
      <c r="AB43" s="71">
        <v>1</v>
      </c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 ht="47.25" customHeight="1" x14ac:dyDescent="0.2">
      <c r="A44" s="28">
        <v>41</v>
      </c>
      <c r="B44" s="71">
        <v>41</v>
      </c>
      <c r="C44" s="72">
        <v>41585</v>
      </c>
      <c r="D44" s="71" t="s">
        <v>1030</v>
      </c>
      <c r="E44" s="71" t="s">
        <v>380</v>
      </c>
      <c r="F44" s="71" t="s">
        <v>249</v>
      </c>
      <c r="G44" s="71"/>
      <c r="H44" s="71" t="s">
        <v>326</v>
      </c>
      <c r="I44" s="28" t="s">
        <v>504</v>
      </c>
      <c r="J44" s="81" t="s">
        <v>493</v>
      </c>
      <c r="K44" s="28" t="s">
        <v>497</v>
      </c>
      <c r="L44" s="71" t="s">
        <v>555</v>
      </c>
      <c r="M44" s="71" t="s">
        <v>548</v>
      </c>
      <c r="N44" s="71">
        <v>2011</v>
      </c>
      <c r="O44" s="71" t="s">
        <v>384</v>
      </c>
      <c r="P44" s="71">
        <v>1967</v>
      </c>
      <c r="Q44" s="71" t="s">
        <v>563</v>
      </c>
      <c r="R44" s="103">
        <v>496884</v>
      </c>
      <c r="S44" s="254">
        <v>209773</v>
      </c>
      <c r="T44" s="71"/>
      <c r="U44" s="71"/>
      <c r="V44" s="201" t="s">
        <v>605</v>
      </c>
      <c r="W44" s="71">
        <v>23</v>
      </c>
      <c r="X44" s="71">
        <v>3</v>
      </c>
      <c r="Y44" s="71"/>
      <c r="Z44" s="71"/>
      <c r="AA44" s="71">
        <v>1</v>
      </c>
      <c r="AB44" s="71">
        <v>1</v>
      </c>
      <c r="AC44" s="71"/>
      <c r="AD44" s="71"/>
      <c r="AE44" s="71"/>
      <c r="AF44" s="71"/>
      <c r="AG44" s="71">
        <v>1</v>
      </c>
      <c r="AH44" s="71">
        <v>1</v>
      </c>
      <c r="AI44" s="71"/>
      <c r="AJ44" s="71">
        <v>26</v>
      </c>
      <c r="AK44" s="71">
        <v>12</v>
      </c>
      <c r="AL44" s="71">
        <v>14</v>
      </c>
      <c r="AM44" s="71">
        <v>3</v>
      </c>
      <c r="AN44" s="71"/>
      <c r="AO44" s="71"/>
      <c r="AP44" s="71">
        <v>3</v>
      </c>
      <c r="AQ44" s="71">
        <v>26</v>
      </c>
      <c r="AR44" s="71"/>
    </row>
    <row r="45" spans="1:44" ht="69" hidden="1" customHeight="1" x14ac:dyDescent="0.2">
      <c r="A45" s="28">
        <v>42</v>
      </c>
      <c r="B45" s="71">
        <v>41</v>
      </c>
      <c r="C45" s="72">
        <v>41585</v>
      </c>
      <c r="D45" s="71" t="s">
        <v>1026</v>
      </c>
      <c r="E45" s="71" t="s">
        <v>380</v>
      </c>
      <c r="F45" s="71" t="s">
        <v>1031</v>
      </c>
      <c r="G45" s="28" t="s">
        <v>535</v>
      </c>
      <c r="H45" s="71" t="s">
        <v>1034</v>
      </c>
      <c r="I45" s="28" t="s">
        <v>504</v>
      </c>
      <c r="J45" s="71" t="s">
        <v>493</v>
      </c>
      <c r="K45" s="71" t="s">
        <v>512</v>
      </c>
      <c r="L45" s="71" t="s">
        <v>555</v>
      </c>
      <c r="M45" s="71" t="s">
        <v>548</v>
      </c>
      <c r="N45" s="71">
        <v>2011</v>
      </c>
      <c r="O45" s="71" t="s">
        <v>385</v>
      </c>
      <c r="P45" s="71">
        <v>1973</v>
      </c>
      <c r="Q45" s="71" t="s">
        <v>563</v>
      </c>
      <c r="R45" s="103">
        <v>80000</v>
      </c>
      <c r="S45" s="254">
        <v>68000</v>
      </c>
      <c r="T45" s="71"/>
      <c r="U45" s="71"/>
      <c r="V45" s="201" t="s">
        <v>605</v>
      </c>
      <c r="W45" s="71"/>
      <c r="X45" s="71"/>
      <c r="Y45" s="71"/>
      <c r="Z45" s="71"/>
      <c r="AA45" s="71">
        <v>1</v>
      </c>
      <c r="AB45" s="71"/>
      <c r="AC45" s="71">
        <v>1</v>
      </c>
      <c r="AD45" s="71"/>
      <c r="AE45" s="71"/>
      <c r="AF45" s="71"/>
      <c r="AG45" s="71"/>
      <c r="AH45" s="71">
        <v>1</v>
      </c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  <row r="46" spans="1:44" ht="63" hidden="1" x14ac:dyDescent="0.2">
      <c r="A46" s="28">
        <v>43</v>
      </c>
      <c r="B46" s="71">
        <v>41</v>
      </c>
      <c r="C46" s="72">
        <v>41585</v>
      </c>
      <c r="D46" s="71" t="s">
        <v>1027</v>
      </c>
      <c r="E46" s="71" t="s">
        <v>379</v>
      </c>
      <c r="F46" s="71" t="s">
        <v>1032</v>
      </c>
      <c r="G46" s="28"/>
      <c r="H46" s="71" t="s">
        <v>451</v>
      </c>
      <c r="I46" s="28" t="s">
        <v>505</v>
      </c>
      <c r="J46" s="28" t="s">
        <v>510</v>
      </c>
      <c r="K46" s="71"/>
      <c r="L46" s="71" t="s">
        <v>1037</v>
      </c>
      <c r="M46" s="71" t="s">
        <v>550</v>
      </c>
      <c r="N46" s="71">
        <v>2013</v>
      </c>
      <c r="O46" s="71" t="s">
        <v>384</v>
      </c>
      <c r="P46" s="71">
        <v>1978</v>
      </c>
      <c r="Q46" s="71" t="s">
        <v>728</v>
      </c>
      <c r="R46" s="353">
        <v>221633</v>
      </c>
      <c r="S46" s="254">
        <v>188388</v>
      </c>
      <c r="T46" s="71"/>
      <c r="U46" s="71"/>
      <c r="V46" s="201" t="s">
        <v>605</v>
      </c>
      <c r="W46" s="71"/>
      <c r="X46" s="71"/>
      <c r="Y46" s="71"/>
      <c r="Z46" s="71"/>
      <c r="AA46" s="71">
        <v>3</v>
      </c>
      <c r="AB46" s="71">
        <v>3</v>
      </c>
      <c r="AC46" s="71"/>
      <c r="AD46" s="71"/>
      <c r="AE46" s="71"/>
      <c r="AF46" s="71"/>
      <c r="AG46" s="71"/>
      <c r="AH46" s="71">
        <v>2</v>
      </c>
      <c r="AI46" s="71"/>
      <c r="AJ46" s="71"/>
      <c r="AK46" s="71"/>
      <c r="AL46" s="71"/>
      <c r="AM46" s="71"/>
      <c r="AN46" s="71"/>
      <c r="AO46" s="71"/>
      <c r="AP46" s="71"/>
      <c r="AQ46" s="71"/>
      <c r="AR46" s="71"/>
    </row>
    <row r="47" spans="1:44" ht="65.25" hidden="1" customHeight="1" x14ac:dyDescent="0.2">
      <c r="A47" s="28">
        <v>44</v>
      </c>
      <c r="B47" s="71">
        <v>41</v>
      </c>
      <c r="C47" s="72">
        <v>41585</v>
      </c>
      <c r="D47" s="71" t="s">
        <v>449</v>
      </c>
      <c r="E47" s="71" t="s">
        <v>380</v>
      </c>
      <c r="F47" s="71" t="s">
        <v>1033</v>
      </c>
      <c r="G47" s="28" t="s">
        <v>535</v>
      </c>
      <c r="H47" s="71" t="s">
        <v>451</v>
      </c>
      <c r="I47" s="28" t="s">
        <v>505</v>
      </c>
      <c r="J47" s="28" t="s">
        <v>510</v>
      </c>
      <c r="K47" s="71"/>
      <c r="L47" s="71" t="s">
        <v>1038</v>
      </c>
      <c r="M47" s="71" t="s">
        <v>548</v>
      </c>
      <c r="N47" s="71">
        <v>2011</v>
      </c>
      <c r="O47" s="71" t="s">
        <v>384</v>
      </c>
      <c r="P47" s="71">
        <v>1965</v>
      </c>
      <c r="Q47" s="71" t="s">
        <v>728</v>
      </c>
      <c r="R47" s="353">
        <v>402881</v>
      </c>
      <c r="S47" s="254">
        <v>209772</v>
      </c>
      <c r="T47" s="71"/>
      <c r="U47" s="71"/>
      <c r="V47" s="201" t="s">
        <v>605</v>
      </c>
      <c r="W47" s="71"/>
      <c r="X47" s="71"/>
      <c r="Y47" s="71"/>
      <c r="Z47" s="71"/>
      <c r="AA47" s="71">
        <v>1</v>
      </c>
      <c r="AB47" s="71">
        <v>1</v>
      </c>
      <c r="AC47" s="71"/>
      <c r="AD47" s="71"/>
      <c r="AE47" s="71"/>
      <c r="AF47" s="71"/>
      <c r="AG47" s="71">
        <v>1</v>
      </c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</row>
    <row r="48" spans="1:44" ht="78" customHeight="1" x14ac:dyDescent="0.2">
      <c r="A48" s="28">
        <v>45</v>
      </c>
      <c r="B48" s="71">
        <v>41</v>
      </c>
      <c r="C48" s="72">
        <v>41585</v>
      </c>
      <c r="D48" s="71" t="s">
        <v>1028</v>
      </c>
      <c r="E48" s="71" t="s">
        <v>380</v>
      </c>
      <c r="F48" s="71" t="s">
        <v>249</v>
      </c>
      <c r="G48" s="71"/>
      <c r="H48" s="71" t="s">
        <v>1036</v>
      </c>
      <c r="I48" s="28" t="s">
        <v>504</v>
      </c>
      <c r="J48" s="81" t="s">
        <v>493</v>
      </c>
      <c r="K48" s="28" t="s">
        <v>509</v>
      </c>
      <c r="L48" s="71" t="s">
        <v>555</v>
      </c>
      <c r="M48" s="71" t="s">
        <v>548</v>
      </c>
      <c r="N48" s="71">
        <v>2005</v>
      </c>
      <c r="O48" s="71" t="s">
        <v>385</v>
      </c>
      <c r="P48" s="71">
        <v>1977</v>
      </c>
      <c r="Q48" s="71" t="s">
        <v>563</v>
      </c>
      <c r="R48" s="103">
        <v>730269</v>
      </c>
      <c r="S48" s="254">
        <v>209772</v>
      </c>
      <c r="T48" s="71"/>
      <c r="U48" s="71"/>
      <c r="V48" s="201" t="s">
        <v>605</v>
      </c>
      <c r="W48" s="71">
        <v>3</v>
      </c>
      <c r="X48" s="71">
        <v>32</v>
      </c>
      <c r="Y48" s="71"/>
      <c r="Z48" s="71"/>
      <c r="AA48" s="71">
        <v>1</v>
      </c>
      <c r="AB48" s="71"/>
      <c r="AC48" s="71">
        <v>1</v>
      </c>
      <c r="AD48" s="71">
        <v>1</v>
      </c>
      <c r="AE48" s="71"/>
      <c r="AF48" s="71"/>
      <c r="AG48" s="71">
        <v>1</v>
      </c>
      <c r="AH48" s="71">
        <v>1</v>
      </c>
      <c r="AI48" s="71"/>
      <c r="AJ48" s="71">
        <v>35</v>
      </c>
      <c r="AK48" s="71">
        <v>5</v>
      </c>
      <c r="AL48" s="71">
        <v>30</v>
      </c>
      <c r="AM48" s="71">
        <v>9</v>
      </c>
      <c r="AN48" s="71">
        <v>1</v>
      </c>
      <c r="AO48" s="71">
        <v>1</v>
      </c>
      <c r="AP48" s="71">
        <v>3</v>
      </c>
      <c r="AQ48" s="71">
        <v>35</v>
      </c>
      <c r="AR48" s="71"/>
    </row>
    <row r="49" spans="1:44" ht="63" customHeight="1" x14ac:dyDescent="0.2">
      <c r="A49" s="28">
        <v>46</v>
      </c>
      <c r="B49" s="71">
        <v>41</v>
      </c>
      <c r="C49" s="72">
        <v>41585</v>
      </c>
      <c r="D49" s="71" t="s">
        <v>1029</v>
      </c>
      <c r="E49" s="71" t="s">
        <v>379</v>
      </c>
      <c r="F49" s="71" t="s">
        <v>249</v>
      </c>
      <c r="G49" s="71"/>
      <c r="H49" s="71" t="s">
        <v>1035</v>
      </c>
      <c r="I49" s="28" t="s">
        <v>504</v>
      </c>
      <c r="J49" s="81" t="s">
        <v>493</v>
      </c>
      <c r="K49" s="71" t="s">
        <v>1052</v>
      </c>
      <c r="L49" s="71" t="s">
        <v>548</v>
      </c>
      <c r="M49" s="71" t="s">
        <v>548</v>
      </c>
      <c r="N49" s="71">
        <v>2011</v>
      </c>
      <c r="O49" s="71" t="s">
        <v>384</v>
      </c>
      <c r="P49" s="71">
        <v>1986</v>
      </c>
      <c r="Q49" s="71" t="s">
        <v>563</v>
      </c>
      <c r="R49" s="103">
        <v>200000</v>
      </c>
      <c r="S49" s="254">
        <v>170000</v>
      </c>
      <c r="T49" s="71"/>
      <c r="U49" s="71"/>
      <c r="V49" s="201" t="s">
        <v>605</v>
      </c>
      <c r="W49" s="71"/>
      <c r="X49" s="71"/>
      <c r="Y49" s="71"/>
      <c r="Z49" s="71"/>
      <c r="AA49" s="71">
        <v>1</v>
      </c>
      <c r="AB49" s="71">
        <v>1</v>
      </c>
      <c r="AC49" s="71"/>
      <c r="AD49" s="71"/>
      <c r="AE49" s="71"/>
      <c r="AF49" s="71"/>
      <c r="AG49" s="71"/>
      <c r="AH49" s="71">
        <v>1</v>
      </c>
      <c r="AI49" s="71"/>
      <c r="AJ49" s="71"/>
      <c r="AK49" s="71"/>
      <c r="AL49" s="71"/>
      <c r="AM49" s="71"/>
      <c r="AN49" s="71"/>
      <c r="AO49" s="71"/>
      <c r="AP49" s="71"/>
      <c r="AQ49" s="71"/>
      <c r="AR49" s="71"/>
    </row>
    <row r="50" spans="1:44" hidden="1" x14ac:dyDescent="0.2">
      <c r="R50" s="153">
        <f>SUM(R4:R49)</f>
        <v>20612337.640000001</v>
      </c>
      <c r="S50" s="263">
        <f>SUM(S4:S49)</f>
        <v>9500000</v>
      </c>
      <c r="T50" s="281"/>
      <c r="U50" s="281"/>
      <c r="V50" s="281"/>
      <c r="W50" s="286">
        <f>SUM(W4:W49)</f>
        <v>197</v>
      </c>
      <c r="X50" s="286">
        <f t="shared" ref="X50:AR50" si="0">SUM(X4:X49)</f>
        <v>48</v>
      </c>
      <c r="Y50" s="286">
        <f t="shared" si="0"/>
        <v>0</v>
      </c>
      <c r="Z50" s="286">
        <f t="shared" si="0"/>
        <v>0</v>
      </c>
      <c r="AA50" s="286">
        <f t="shared" si="0"/>
        <v>49</v>
      </c>
      <c r="AB50" s="286">
        <f t="shared" si="0"/>
        <v>31</v>
      </c>
      <c r="AC50" s="286">
        <f t="shared" si="0"/>
        <v>18</v>
      </c>
      <c r="AD50" s="286">
        <f t="shared" si="0"/>
        <v>5</v>
      </c>
      <c r="AE50" s="286">
        <f t="shared" si="0"/>
        <v>0</v>
      </c>
      <c r="AF50" s="286">
        <f t="shared" si="0"/>
        <v>0</v>
      </c>
      <c r="AG50" s="286">
        <f t="shared" si="0"/>
        <v>5</v>
      </c>
      <c r="AH50" s="286">
        <f t="shared" si="0"/>
        <v>22</v>
      </c>
      <c r="AI50" s="286">
        <f t="shared" si="0"/>
        <v>0</v>
      </c>
      <c r="AJ50" s="286">
        <f t="shared" si="0"/>
        <v>264</v>
      </c>
      <c r="AK50" s="286">
        <f t="shared" si="0"/>
        <v>90</v>
      </c>
      <c r="AL50" s="286">
        <f t="shared" si="0"/>
        <v>174</v>
      </c>
      <c r="AM50" s="286">
        <f t="shared" si="0"/>
        <v>42</v>
      </c>
      <c r="AN50" s="286">
        <f t="shared" si="0"/>
        <v>6</v>
      </c>
      <c r="AO50" s="286">
        <f t="shared" si="0"/>
        <v>5</v>
      </c>
      <c r="AP50" s="286">
        <f t="shared" si="0"/>
        <v>23</v>
      </c>
      <c r="AQ50" s="286">
        <f t="shared" si="0"/>
        <v>134</v>
      </c>
      <c r="AR50" s="286">
        <f t="shared" si="0"/>
        <v>0</v>
      </c>
    </row>
  </sheetData>
  <autoFilter ref="F1:F50" xr:uid="{00000000-0009-0000-0000-000002000000}">
    <filterColumn colId="0">
      <filters>
        <filter val="г. Якутск"/>
        <filter val="Якутск"/>
      </filters>
    </filterColumn>
  </autoFilter>
  <mergeCells count="28">
    <mergeCell ref="U1:U2"/>
    <mergeCell ref="AA1:AI1"/>
    <mergeCell ref="AJ1:AR1"/>
    <mergeCell ref="Z1:Z2"/>
    <mergeCell ref="Y1:Y2"/>
    <mergeCell ref="X1:X2"/>
    <mergeCell ref="W1:W2"/>
    <mergeCell ref="V1:V2"/>
    <mergeCell ref="A1:A2"/>
    <mergeCell ref="B1:B2"/>
    <mergeCell ref="C1:C2"/>
    <mergeCell ref="Q1:Q2"/>
    <mergeCell ref="L1:L2"/>
    <mergeCell ref="N1:N2"/>
    <mergeCell ref="O1:O2"/>
    <mergeCell ref="P1:P2"/>
    <mergeCell ref="D1:D2"/>
    <mergeCell ref="F1:F2"/>
    <mergeCell ref="S1:S2"/>
    <mergeCell ref="T1:T2"/>
    <mergeCell ref="E1:E2"/>
    <mergeCell ref="I1:I2"/>
    <mergeCell ref="H1:H2"/>
    <mergeCell ref="J1:J2"/>
    <mergeCell ref="K1:K2"/>
    <mergeCell ref="M1:M2"/>
    <mergeCell ref="G1:G2"/>
    <mergeCell ref="R1:R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7"/>
  <sheetViews>
    <sheetView zoomScale="62" zoomScaleNormal="62" workbookViewId="0">
      <selection activeCell="L8" sqref="L8"/>
    </sheetView>
  </sheetViews>
  <sheetFormatPr defaultRowHeight="35.25" customHeight="1" x14ac:dyDescent="0.2"/>
  <cols>
    <col min="1" max="1" width="4.5703125" style="97" customWidth="1"/>
    <col min="2" max="2" width="7" style="97" customWidth="1"/>
    <col min="3" max="3" width="18.42578125" style="97" customWidth="1"/>
    <col min="4" max="4" width="19.7109375" style="97" customWidth="1"/>
    <col min="5" max="5" width="7.140625" style="97" customWidth="1"/>
    <col min="6" max="7" width="19.42578125" style="97" customWidth="1"/>
    <col min="8" max="9" width="19.5703125" style="97" customWidth="1"/>
    <col min="10" max="11" width="22" style="97" customWidth="1"/>
    <col min="12" max="12" width="22.5703125" style="97" customWidth="1"/>
    <col min="13" max="13" width="14.42578125" style="97" customWidth="1"/>
    <col min="14" max="14" width="10.140625" style="97" customWidth="1"/>
    <col min="15" max="16" width="11.85546875" style="97" customWidth="1"/>
    <col min="17" max="17" width="17.140625" style="97" customWidth="1"/>
    <col min="18" max="18" width="19.140625" style="97" hidden="1" customWidth="1"/>
    <col min="19" max="19" width="1" style="97" hidden="1" customWidth="1"/>
    <col min="20" max="20" width="10" style="97" customWidth="1"/>
    <col min="21" max="21" width="17.5703125" style="97" customWidth="1"/>
    <col min="22" max="22" width="11" style="97" customWidth="1"/>
    <col min="23" max="23" width="8.5703125" style="97" customWidth="1"/>
    <col min="24" max="24" width="9" style="97" customWidth="1"/>
    <col min="25" max="16384" width="9.140625" style="97"/>
  </cols>
  <sheetData>
    <row r="1" spans="1:256" ht="35.25" customHeight="1" x14ac:dyDescent="0.2">
      <c r="A1" s="449" t="s">
        <v>261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2" spans="1:256" s="108" customFormat="1" ht="35.25" customHeight="1" x14ac:dyDescent="0.2">
      <c r="A2" s="441" t="s">
        <v>391</v>
      </c>
      <c r="B2" s="442" t="s">
        <v>565</v>
      </c>
      <c r="C2" s="442" t="s">
        <v>141</v>
      </c>
      <c r="D2" s="442" t="s">
        <v>566</v>
      </c>
      <c r="E2" s="407"/>
      <c r="F2" s="441" t="s">
        <v>23</v>
      </c>
      <c r="G2" s="416" t="s">
        <v>535</v>
      </c>
      <c r="H2" s="442" t="s">
        <v>567</v>
      </c>
      <c r="I2" s="444" t="s">
        <v>568</v>
      </c>
      <c r="J2" s="442" t="s">
        <v>489</v>
      </c>
      <c r="K2" s="407" t="s">
        <v>107</v>
      </c>
      <c r="L2" s="450" t="s">
        <v>392</v>
      </c>
      <c r="M2" s="442" t="s">
        <v>393</v>
      </c>
      <c r="N2" s="442" t="s">
        <v>394</v>
      </c>
      <c r="O2" s="442" t="s">
        <v>395</v>
      </c>
      <c r="P2" s="407" t="s">
        <v>265</v>
      </c>
      <c r="Q2" s="442" t="s">
        <v>1232</v>
      </c>
      <c r="R2" s="442" t="s">
        <v>86</v>
      </c>
      <c r="S2" s="442" t="s">
        <v>397</v>
      </c>
      <c r="T2" s="407" t="s">
        <v>621</v>
      </c>
      <c r="U2" s="441" t="s">
        <v>361</v>
      </c>
      <c r="V2" s="443" t="s">
        <v>362</v>
      </c>
      <c r="W2" s="443" t="s">
        <v>398</v>
      </c>
      <c r="X2" s="448" t="s">
        <v>363</v>
      </c>
      <c r="Y2" s="441" t="s">
        <v>358</v>
      </c>
      <c r="Z2" s="441"/>
      <c r="AA2" s="441"/>
      <c r="AB2" s="441"/>
      <c r="AC2" s="441"/>
      <c r="AD2" s="441"/>
      <c r="AE2" s="441"/>
      <c r="AF2" s="441"/>
      <c r="AG2" s="441"/>
      <c r="AH2" s="441" t="s">
        <v>359</v>
      </c>
      <c r="AI2" s="441"/>
      <c r="AJ2" s="441"/>
      <c r="AK2" s="441"/>
      <c r="AL2" s="441"/>
      <c r="AM2" s="441"/>
      <c r="AN2" s="441"/>
      <c r="AO2" s="441"/>
      <c r="AP2" s="441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08" customFormat="1" ht="129.75" customHeight="1" x14ac:dyDescent="0.2">
      <c r="A3" s="441"/>
      <c r="B3" s="442"/>
      <c r="C3" s="442"/>
      <c r="D3" s="442"/>
      <c r="E3" s="395"/>
      <c r="F3" s="441"/>
      <c r="G3" s="418"/>
      <c r="H3" s="442"/>
      <c r="I3" s="444"/>
      <c r="J3" s="442"/>
      <c r="K3" s="395"/>
      <c r="L3" s="450"/>
      <c r="M3" s="442"/>
      <c r="N3" s="442"/>
      <c r="O3" s="442"/>
      <c r="P3" s="395"/>
      <c r="Q3" s="442"/>
      <c r="R3" s="442"/>
      <c r="S3" s="442"/>
      <c r="T3" s="395"/>
      <c r="U3" s="441"/>
      <c r="V3" s="443"/>
      <c r="W3" s="443"/>
      <c r="X3" s="448"/>
      <c r="Y3" s="57" t="s">
        <v>364</v>
      </c>
      <c r="Z3" s="57" t="s">
        <v>365</v>
      </c>
      <c r="AA3" s="57" t="s">
        <v>366</v>
      </c>
      <c r="AB3" s="57" t="s">
        <v>367</v>
      </c>
      <c r="AC3" s="57" t="s">
        <v>368</v>
      </c>
      <c r="AD3" s="57" t="s">
        <v>369</v>
      </c>
      <c r="AE3" s="57" t="s">
        <v>370</v>
      </c>
      <c r="AF3" s="57" t="s">
        <v>371</v>
      </c>
      <c r="AG3" s="57" t="s">
        <v>372</v>
      </c>
      <c r="AH3" s="57" t="s">
        <v>373</v>
      </c>
      <c r="AI3" s="57" t="s">
        <v>365</v>
      </c>
      <c r="AJ3" s="57" t="s">
        <v>366</v>
      </c>
      <c r="AK3" s="57" t="s">
        <v>374</v>
      </c>
      <c r="AL3" s="57" t="s">
        <v>375</v>
      </c>
      <c r="AM3" s="57" t="s">
        <v>376</v>
      </c>
      <c r="AN3" s="57" t="s">
        <v>377</v>
      </c>
      <c r="AO3" s="57" t="s">
        <v>371</v>
      </c>
      <c r="AP3" s="57" t="s">
        <v>372</v>
      </c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12" customFormat="1" ht="29.25" customHeight="1" x14ac:dyDescent="0.2">
      <c r="A4" s="63"/>
      <c r="B4" s="63"/>
      <c r="C4" s="62"/>
      <c r="D4" s="55"/>
      <c r="E4" s="109"/>
      <c r="F4" s="57"/>
      <c r="G4" s="57"/>
      <c r="H4" s="62"/>
      <c r="I4" s="57"/>
      <c r="J4" s="57"/>
      <c r="K4" s="63"/>
      <c r="L4" s="63"/>
      <c r="M4" s="63"/>
      <c r="N4" s="63"/>
      <c r="O4" s="63"/>
      <c r="P4" s="62"/>
      <c r="Q4" s="62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</row>
    <row r="5" spans="1:256" s="112" customFormat="1" ht="136.5" customHeight="1" x14ac:dyDescent="0.2">
      <c r="A5" s="28">
        <v>1</v>
      </c>
      <c r="B5" s="28">
        <v>50</v>
      </c>
      <c r="C5" s="88">
        <v>41600</v>
      </c>
      <c r="D5" s="71" t="s">
        <v>1226</v>
      </c>
      <c r="E5" s="28" t="s">
        <v>379</v>
      </c>
      <c r="F5" s="71" t="s">
        <v>249</v>
      </c>
      <c r="G5" s="28"/>
      <c r="H5" s="71" t="s">
        <v>1228</v>
      </c>
      <c r="I5" s="28" t="s">
        <v>504</v>
      </c>
      <c r="J5" s="28" t="s">
        <v>508</v>
      </c>
      <c r="K5" s="8"/>
      <c r="L5" s="28" t="s">
        <v>1229</v>
      </c>
      <c r="M5" s="200">
        <v>2002</v>
      </c>
      <c r="N5" s="8" t="s">
        <v>384</v>
      </c>
      <c r="O5" s="343">
        <v>1969</v>
      </c>
      <c r="P5" s="50">
        <v>80000</v>
      </c>
      <c r="Q5" s="50">
        <v>64000</v>
      </c>
      <c r="R5" s="90"/>
      <c r="S5" s="28"/>
      <c r="T5" s="28" t="s">
        <v>605</v>
      </c>
      <c r="U5" s="28">
        <v>34</v>
      </c>
      <c r="V5" s="28"/>
      <c r="W5" s="28"/>
      <c r="X5" s="28"/>
      <c r="Y5" s="28">
        <v>2</v>
      </c>
      <c r="Z5" s="28">
        <v>2</v>
      </c>
      <c r="AA5" s="28"/>
      <c r="AB5" s="28"/>
      <c r="AC5" s="28"/>
      <c r="AD5" s="28"/>
      <c r="AE5" s="28"/>
      <c r="AF5" s="28">
        <v>2</v>
      </c>
      <c r="AG5" s="28"/>
      <c r="AH5" s="28">
        <v>34</v>
      </c>
      <c r="AI5" s="28">
        <v>22</v>
      </c>
      <c r="AJ5" s="28">
        <v>12</v>
      </c>
      <c r="AK5" s="28"/>
      <c r="AL5" s="28"/>
      <c r="AM5" s="28"/>
      <c r="AN5" s="28"/>
      <c r="AO5" s="28"/>
      <c r="AP5" s="28"/>
    </row>
    <row r="6" spans="1:256" s="112" customFormat="1" ht="104.25" customHeight="1" x14ac:dyDescent="0.2">
      <c r="A6" s="28">
        <v>2</v>
      </c>
      <c r="B6" s="28">
        <v>50</v>
      </c>
      <c r="C6" s="88">
        <v>41600</v>
      </c>
      <c r="D6" s="71" t="s">
        <v>1227</v>
      </c>
      <c r="E6" s="28" t="s">
        <v>379</v>
      </c>
      <c r="F6" s="71" t="s">
        <v>249</v>
      </c>
      <c r="G6" s="28"/>
      <c r="H6" s="71" t="s">
        <v>1208</v>
      </c>
      <c r="I6" s="28" t="s">
        <v>505</v>
      </c>
      <c r="J6" s="106" t="s">
        <v>495</v>
      </c>
      <c r="K6" s="8"/>
      <c r="L6" s="28" t="s">
        <v>1230</v>
      </c>
      <c r="M6" s="200">
        <v>2011</v>
      </c>
      <c r="N6" s="8" t="s">
        <v>384</v>
      </c>
      <c r="O6" s="343">
        <v>1985</v>
      </c>
      <c r="P6" s="50">
        <v>600000</v>
      </c>
      <c r="Q6" s="50">
        <v>471600</v>
      </c>
      <c r="R6" s="90"/>
      <c r="S6" s="28"/>
      <c r="T6" s="28" t="s">
        <v>605</v>
      </c>
      <c r="U6" s="28">
        <v>7</v>
      </c>
      <c r="V6" s="28">
        <v>5</v>
      </c>
      <c r="W6" s="28"/>
      <c r="X6" s="28"/>
      <c r="Y6" s="28">
        <v>1</v>
      </c>
      <c r="Z6" s="28">
        <v>1</v>
      </c>
      <c r="AA6" s="28"/>
      <c r="AB6" s="28"/>
      <c r="AC6" s="28"/>
      <c r="AD6" s="28"/>
      <c r="AE6" s="28"/>
      <c r="AF6" s="28">
        <v>1</v>
      </c>
      <c r="AG6" s="28"/>
      <c r="AH6" s="28">
        <v>12</v>
      </c>
      <c r="AI6" s="28">
        <v>7</v>
      </c>
      <c r="AJ6" s="28">
        <v>5</v>
      </c>
      <c r="AK6" s="28">
        <v>1</v>
      </c>
      <c r="AL6" s="28"/>
      <c r="AM6" s="28"/>
      <c r="AN6" s="28"/>
      <c r="AO6" s="28">
        <v>2</v>
      </c>
      <c r="AP6" s="28"/>
    </row>
    <row r="7" spans="1:256" ht="35.25" customHeight="1" x14ac:dyDescent="0.2">
      <c r="P7" s="344">
        <f>SUM(P5:P6)</f>
        <v>680000</v>
      </c>
      <c r="Q7" s="344">
        <f>SUM(Q5:Q6)</f>
        <v>535600</v>
      </c>
      <c r="R7" s="281"/>
      <c r="S7" s="281"/>
      <c r="T7" s="281"/>
      <c r="U7" s="286">
        <f>SUM(U5:U6)</f>
        <v>41</v>
      </c>
      <c r="V7" s="286">
        <f t="shared" ref="V7:AP7" si="0">SUM(V5:V6)</f>
        <v>5</v>
      </c>
      <c r="W7" s="286">
        <f t="shared" si="0"/>
        <v>0</v>
      </c>
      <c r="X7" s="286">
        <f t="shared" si="0"/>
        <v>0</v>
      </c>
      <c r="Y7" s="286">
        <f t="shared" si="0"/>
        <v>3</v>
      </c>
      <c r="Z7" s="286">
        <f t="shared" si="0"/>
        <v>3</v>
      </c>
      <c r="AA7" s="286">
        <f t="shared" si="0"/>
        <v>0</v>
      </c>
      <c r="AB7" s="286">
        <f t="shared" si="0"/>
        <v>0</v>
      </c>
      <c r="AC7" s="286">
        <f t="shared" si="0"/>
        <v>0</v>
      </c>
      <c r="AD7" s="286">
        <f t="shared" si="0"/>
        <v>0</v>
      </c>
      <c r="AE7" s="286">
        <f t="shared" si="0"/>
        <v>0</v>
      </c>
      <c r="AF7" s="286">
        <f t="shared" si="0"/>
        <v>3</v>
      </c>
      <c r="AG7" s="286">
        <f t="shared" si="0"/>
        <v>0</v>
      </c>
      <c r="AH7" s="286">
        <f t="shared" si="0"/>
        <v>46</v>
      </c>
      <c r="AI7" s="286">
        <f t="shared" si="0"/>
        <v>29</v>
      </c>
      <c r="AJ7" s="286">
        <f t="shared" si="0"/>
        <v>17</v>
      </c>
      <c r="AK7" s="286">
        <f t="shared" si="0"/>
        <v>1</v>
      </c>
      <c r="AL7" s="286">
        <f t="shared" si="0"/>
        <v>0</v>
      </c>
      <c r="AM7" s="286">
        <f t="shared" si="0"/>
        <v>0</v>
      </c>
      <c r="AN7" s="286">
        <f t="shared" si="0"/>
        <v>0</v>
      </c>
      <c r="AO7" s="286">
        <f t="shared" si="0"/>
        <v>2</v>
      </c>
      <c r="AP7" s="286">
        <f t="shared" si="0"/>
        <v>0</v>
      </c>
    </row>
  </sheetData>
  <autoFilter ref="A4:AP4" xr:uid="{00000000-0009-0000-0000-000003000000}"/>
  <mergeCells count="27">
    <mergeCell ref="AH2:AP2"/>
    <mergeCell ref="T2:T3"/>
    <mergeCell ref="V2:V3"/>
    <mergeCell ref="W2:W3"/>
    <mergeCell ref="X2:X3"/>
    <mergeCell ref="Y2:AG2"/>
    <mergeCell ref="O2:O3"/>
    <mergeCell ref="P2:P3"/>
    <mergeCell ref="Q2:Q3"/>
    <mergeCell ref="R2:R3"/>
    <mergeCell ref="S2:S3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U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C14"/>
  <sheetViews>
    <sheetView zoomScale="55" zoomScaleNormal="55" workbookViewId="0">
      <selection activeCell="L11" sqref="L11"/>
    </sheetView>
  </sheetViews>
  <sheetFormatPr defaultRowHeight="35.25" customHeight="1" x14ac:dyDescent="0.2"/>
  <cols>
    <col min="1" max="1" width="4.5703125" style="97" customWidth="1"/>
    <col min="2" max="2" width="7" style="97" customWidth="1"/>
    <col min="3" max="3" width="18.42578125" style="97" customWidth="1"/>
    <col min="4" max="4" width="19.7109375" style="97" customWidth="1"/>
    <col min="5" max="5" width="7.140625" style="97" customWidth="1"/>
    <col min="6" max="7" width="19.42578125" style="97" customWidth="1"/>
    <col min="8" max="9" width="19.5703125" style="97" customWidth="1"/>
    <col min="10" max="11" width="22" style="97" customWidth="1"/>
    <col min="12" max="12" width="22.5703125" style="97" customWidth="1"/>
    <col min="13" max="13" width="14.42578125" style="97" customWidth="1"/>
    <col min="14" max="14" width="10.140625" style="97" customWidth="1"/>
    <col min="15" max="15" width="11.85546875" style="97" customWidth="1"/>
    <col min="16" max="16" width="16.7109375" style="97" customWidth="1"/>
    <col min="17" max="17" width="17.140625" style="97" customWidth="1"/>
    <col min="18" max="18" width="19.140625" style="97" hidden="1" customWidth="1"/>
    <col min="19" max="19" width="1" style="97" hidden="1" customWidth="1"/>
    <col min="20" max="20" width="10" style="97" customWidth="1"/>
    <col min="21" max="21" width="17.5703125" style="97" customWidth="1"/>
    <col min="22" max="22" width="11" style="97" customWidth="1"/>
    <col min="23" max="23" width="8.5703125" style="97" customWidth="1"/>
    <col min="24" max="24" width="9" style="97" customWidth="1"/>
    <col min="25" max="16384" width="9.140625" style="97"/>
  </cols>
  <sheetData>
    <row r="1" spans="1:55" ht="35.25" customHeight="1" x14ac:dyDescent="0.2">
      <c r="A1" s="449" t="s">
        <v>261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</row>
    <row r="2" spans="1:55" s="108" customFormat="1" ht="35.25" customHeight="1" x14ac:dyDescent="0.2">
      <c r="A2" s="441" t="s">
        <v>391</v>
      </c>
      <c r="B2" s="442" t="s">
        <v>565</v>
      </c>
      <c r="C2" s="442" t="s">
        <v>141</v>
      </c>
      <c r="D2" s="442" t="s">
        <v>566</v>
      </c>
      <c r="E2" s="407"/>
      <c r="F2" s="441" t="s">
        <v>23</v>
      </c>
      <c r="G2" s="416" t="s">
        <v>535</v>
      </c>
      <c r="H2" s="442" t="s">
        <v>567</v>
      </c>
      <c r="I2" s="444" t="s">
        <v>568</v>
      </c>
      <c r="J2" s="442" t="s">
        <v>489</v>
      </c>
      <c r="K2" s="407" t="s">
        <v>107</v>
      </c>
      <c r="L2" s="445" t="s">
        <v>392</v>
      </c>
      <c r="M2" s="442" t="s">
        <v>393</v>
      </c>
      <c r="N2" s="442" t="s">
        <v>394</v>
      </c>
      <c r="O2" s="442" t="s">
        <v>395</v>
      </c>
      <c r="P2" s="407" t="s">
        <v>265</v>
      </c>
      <c r="Q2" s="442" t="s">
        <v>396</v>
      </c>
      <c r="R2" s="442" t="s">
        <v>86</v>
      </c>
      <c r="S2" s="442" t="s">
        <v>397</v>
      </c>
      <c r="T2" s="407" t="s">
        <v>621</v>
      </c>
      <c r="U2" s="441" t="s">
        <v>361</v>
      </c>
      <c r="V2" s="443" t="s">
        <v>362</v>
      </c>
      <c r="W2" s="443" t="s">
        <v>398</v>
      </c>
      <c r="X2" s="448" t="s">
        <v>363</v>
      </c>
      <c r="Y2" s="441" t="s">
        <v>358</v>
      </c>
      <c r="Z2" s="441"/>
      <c r="AA2" s="441"/>
      <c r="AB2" s="441"/>
      <c r="AC2" s="441"/>
      <c r="AD2" s="441"/>
      <c r="AE2" s="441"/>
      <c r="AF2" s="441"/>
      <c r="AG2" s="441"/>
      <c r="AH2" s="441" t="s">
        <v>359</v>
      </c>
      <c r="AI2" s="441"/>
      <c r="AJ2" s="441"/>
      <c r="AK2" s="441"/>
      <c r="AL2" s="441"/>
      <c r="AM2" s="441"/>
      <c r="AN2" s="441"/>
      <c r="AO2" s="441"/>
      <c r="AP2" s="441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</row>
    <row r="3" spans="1:55" s="108" customFormat="1" ht="129.75" customHeight="1" x14ac:dyDescent="0.2">
      <c r="A3" s="441"/>
      <c r="B3" s="442"/>
      <c r="C3" s="442"/>
      <c r="D3" s="442"/>
      <c r="E3" s="395"/>
      <c r="F3" s="441"/>
      <c r="G3" s="418"/>
      <c r="H3" s="442"/>
      <c r="I3" s="444"/>
      <c r="J3" s="442"/>
      <c r="K3" s="395"/>
      <c r="L3" s="445"/>
      <c r="M3" s="442"/>
      <c r="N3" s="442"/>
      <c r="O3" s="442"/>
      <c r="P3" s="395"/>
      <c r="Q3" s="442"/>
      <c r="R3" s="442"/>
      <c r="S3" s="442"/>
      <c r="T3" s="395"/>
      <c r="U3" s="441"/>
      <c r="V3" s="443"/>
      <c r="W3" s="443"/>
      <c r="X3" s="448"/>
      <c r="Y3" s="57" t="s">
        <v>364</v>
      </c>
      <c r="Z3" s="57" t="s">
        <v>365</v>
      </c>
      <c r="AA3" s="57" t="s">
        <v>366</v>
      </c>
      <c r="AB3" s="57" t="s">
        <v>367</v>
      </c>
      <c r="AC3" s="57" t="s">
        <v>368</v>
      </c>
      <c r="AD3" s="57" t="s">
        <v>369</v>
      </c>
      <c r="AE3" s="57" t="s">
        <v>370</v>
      </c>
      <c r="AF3" s="57" t="s">
        <v>371</v>
      </c>
      <c r="AG3" s="57" t="s">
        <v>372</v>
      </c>
      <c r="AH3" s="57" t="s">
        <v>373</v>
      </c>
      <c r="AI3" s="57" t="s">
        <v>365</v>
      </c>
      <c r="AJ3" s="57" t="s">
        <v>366</v>
      </c>
      <c r="AK3" s="57" t="s">
        <v>374</v>
      </c>
      <c r="AL3" s="57" t="s">
        <v>375</v>
      </c>
      <c r="AM3" s="57" t="s">
        <v>376</v>
      </c>
      <c r="AN3" s="57" t="s">
        <v>377</v>
      </c>
      <c r="AO3" s="57" t="s">
        <v>371</v>
      </c>
      <c r="AP3" s="57" t="s">
        <v>372</v>
      </c>
    </row>
    <row r="4" spans="1:55" s="112" customFormat="1" ht="29.25" customHeight="1" x14ac:dyDescent="0.2">
      <c r="A4" s="63"/>
      <c r="B4" s="63"/>
      <c r="C4" s="62"/>
      <c r="D4" s="55"/>
      <c r="E4" s="109"/>
      <c r="F4" s="57"/>
      <c r="G4" s="62"/>
      <c r="H4" s="62"/>
      <c r="I4" s="57"/>
      <c r="J4" s="57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110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</row>
    <row r="5" spans="1:55" s="112" customFormat="1" ht="78" customHeight="1" x14ac:dyDescent="0.2">
      <c r="A5" s="28">
        <v>1</v>
      </c>
      <c r="B5" s="28">
        <v>3</v>
      </c>
      <c r="C5" s="88">
        <v>41467</v>
      </c>
      <c r="D5" s="28" t="s">
        <v>250</v>
      </c>
      <c r="E5" s="28" t="s">
        <v>380</v>
      </c>
      <c r="F5" s="25" t="s">
        <v>249</v>
      </c>
      <c r="G5" s="25"/>
      <c r="H5" s="28" t="s">
        <v>399</v>
      </c>
      <c r="I5" s="28" t="s">
        <v>106</v>
      </c>
      <c r="J5" s="106" t="s">
        <v>493</v>
      </c>
      <c r="K5" s="104" t="s">
        <v>497</v>
      </c>
      <c r="L5" s="28" t="s">
        <v>400</v>
      </c>
      <c r="M5" s="28">
        <v>2005</v>
      </c>
      <c r="N5" s="26" t="s">
        <v>385</v>
      </c>
      <c r="O5" s="28">
        <v>1967</v>
      </c>
      <c r="P5" s="89">
        <v>279857</v>
      </c>
      <c r="Q5" s="89">
        <v>186571</v>
      </c>
      <c r="R5" s="99">
        <v>143514477934</v>
      </c>
      <c r="S5" s="28"/>
      <c r="T5" s="28" t="s">
        <v>620</v>
      </c>
      <c r="U5" s="28">
        <v>17</v>
      </c>
      <c r="V5" s="28">
        <v>4</v>
      </c>
      <c r="W5" s="28">
        <v>0</v>
      </c>
      <c r="X5" s="28"/>
      <c r="Y5" s="28">
        <v>1</v>
      </c>
      <c r="Z5" s="28"/>
      <c r="AA5" s="28">
        <v>1</v>
      </c>
      <c r="AB5" s="28"/>
      <c r="AC5" s="28"/>
      <c r="AD5" s="28"/>
      <c r="AE5" s="28"/>
      <c r="AF5" s="28">
        <v>1</v>
      </c>
      <c r="AG5" s="28"/>
      <c r="AH5" s="28">
        <v>17</v>
      </c>
      <c r="AI5" s="28">
        <v>8</v>
      </c>
      <c r="AJ5" s="28">
        <v>9</v>
      </c>
      <c r="AK5" s="28">
        <v>4</v>
      </c>
      <c r="AL5" s="28"/>
      <c r="AM5" s="28"/>
      <c r="AN5" s="28">
        <v>10</v>
      </c>
      <c r="AO5" s="28">
        <v>4</v>
      </c>
      <c r="AP5" s="28"/>
    </row>
    <row r="6" spans="1:55" ht="83.25" customHeight="1" x14ac:dyDescent="0.2">
      <c r="A6" s="71">
        <v>3</v>
      </c>
      <c r="B6" s="71">
        <v>42</v>
      </c>
      <c r="C6" s="72">
        <v>41585</v>
      </c>
      <c r="D6" s="1" t="s">
        <v>1039</v>
      </c>
      <c r="E6" s="28" t="s">
        <v>380</v>
      </c>
      <c r="F6" s="28" t="s">
        <v>249</v>
      </c>
      <c r="G6" s="71"/>
      <c r="H6" s="71" t="s">
        <v>1043</v>
      </c>
      <c r="I6" s="28" t="s">
        <v>504</v>
      </c>
      <c r="J6" s="1" t="s">
        <v>493</v>
      </c>
      <c r="K6" s="1" t="s">
        <v>494</v>
      </c>
      <c r="L6" s="71" t="s">
        <v>1048</v>
      </c>
      <c r="M6" s="71">
        <v>2012</v>
      </c>
      <c r="N6" s="71" t="s">
        <v>385</v>
      </c>
      <c r="O6" s="71">
        <v>1966</v>
      </c>
      <c r="P6" s="89">
        <v>39977</v>
      </c>
      <c r="Q6" s="89">
        <v>26651</v>
      </c>
      <c r="R6" s="114"/>
      <c r="S6" s="114"/>
      <c r="T6" s="28" t="s">
        <v>620</v>
      </c>
      <c r="U6" s="28">
        <v>20</v>
      </c>
      <c r="V6" s="28"/>
      <c r="W6" s="28"/>
      <c r="X6" s="28"/>
      <c r="Y6" s="28">
        <v>1</v>
      </c>
      <c r="Z6" s="28"/>
      <c r="AA6" s="28">
        <v>1</v>
      </c>
      <c r="AB6" s="28"/>
      <c r="AC6" s="28"/>
      <c r="AD6" s="28"/>
      <c r="AE6" s="28"/>
      <c r="AF6" s="28"/>
      <c r="AG6" s="28"/>
      <c r="AH6" s="28">
        <v>20</v>
      </c>
      <c r="AI6" s="28">
        <v>10</v>
      </c>
      <c r="AJ6" s="28">
        <v>10</v>
      </c>
      <c r="AK6" s="28"/>
      <c r="AL6" s="28">
        <v>2</v>
      </c>
      <c r="AM6" s="28"/>
      <c r="AN6" s="28"/>
      <c r="AO6" s="28"/>
      <c r="AP6" s="28"/>
    </row>
    <row r="7" spans="1:55" ht="85.5" customHeight="1" x14ac:dyDescent="0.2">
      <c r="A7" s="71">
        <v>4</v>
      </c>
      <c r="B7" s="71">
        <v>42</v>
      </c>
      <c r="C7" s="72">
        <v>41585</v>
      </c>
      <c r="D7" s="1" t="s">
        <v>1030</v>
      </c>
      <c r="E7" s="28" t="s">
        <v>380</v>
      </c>
      <c r="F7" s="28" t="s">
        <v>249</v>
      </c>
      <c r="G7" s="71"/>
      <c r="H7" s="71" t="s">
        <v>1044</v>
      </c>
      <c r="I7" s="28" t="s">
        <v>504</v>
      </c>
      <c r="J7" s="106" t="s">
        <v>493</v>
      </c>
      <c r="K7" s="104" t="s">
        <v>497</v>
      </c>
      <c r="L7" s="71" t="s">
        <v>400</v>
      </c>
      <c r="M7" s="71">
        <v>2001</v>
      </c>
      <c r="N7" s="71" t="s">
        <v>384</v>
      </c>
      <c r="O7" s="71">
        <v>1967</v>
      </c>
      <c r="P7" s="89">
        <v>354943</v>
      </c>
      <c r="Q7" s="89">
        <v>200000</v>
      </c>
      <c r="R7" s="71"/>
      <c r="S7" s="71"/>
      <c r="T7" s="28" t="s">
        <v>620</v>
      </c>
      <c r="U7" s="71">
        <v>23</v>
      </c>
      <c r="V7" s="71">
        <v>3</v>
      </c>
      <c r="W7" s="71"/>
      <c r="X7" s="71"/>
      <c r="Y7" s="71">
        <v>1</v>
      </c>
      <c r="Z7" s="71">
        <v>1</v>
      </c>
      <c r="AA7" s="71"/>
      <c r="AB7" s="71"/>
      <c r="AC7" s="71"/>
      <c r="AD7" s="71"/>
      <c r="AE7" s="71">
        <v>1</v>
      </c>
      <c r="AF7" s="71">
        <v>1</v>
      </c>
      <c r="AG7" s="71"/>
      <c r="AH7" s="71">
        <v>26</v>
      </c>
      <c r="AI7" s="71">
        <v>12</v>
      </c>
      <c r="AJ7" s="71">
        <v>14</v>
      </c>
      <c r="AK7" s="71">
        <v>3</v>
      </c>
      <c r="AL7" s="71"/>
      <c r="AM7" s="71"/>
      <c r="AN7" s="71">
        <v>3</v>
      </c>
      <c r="AO7" s="71">
        <v>26</v>
      </c>
      <c r="AP7" s="71"/>
    </row>
    <row r="8" spans="1:55" ht="72.75" customHeight="1" x14ac:dyDescent="0.2">
      <c r="A8" s="71">
        <v>5</v>
      </c>
      <c r="B8" s="71">
        <v>42</v>
      </c>
      <c r="C8" s="72">
        <v>41585</v>
      </c>
      <c r="D8" s="1" t="s">
        <v>1040</v>
      </c>
      <c r="E8" s="71" t="s">
        <v>379</v>
      </c>
      <c r="F8" s="28" t="s">
        <v>249</v>
      </c>
      <c r="G8" s="71"/>
      <c r="H8" s="71" t="s">
        <v>1045</v>
      </c>
      <c r="I8" s="28" t="s">
        <v>504</v>
      </c>
      <c r="J8" s="81" t="s">
        <v>493</v>
      </c>
      <c r="K8" s="71" t="s">
        <v>1052</v>
      </c>
      <c r="L8" s="71" t="s">
        <v>1049</v>
      </c>
      <c r="M8" s="71">
        <v>2004</v>
      </c>
      <c r="N8" s="71" t="s">
        <v>384</v>
      </c>
      <c r="O8" s="71">
        <v>1968</v>
      </c>
      <c r="P8" s="89">
        <v>36465</v>
      </c>
      <c r="Q8" s="89">
        <v>24310</v>
      </c>
      <c r="R8" s="71"/>
      <c r="S8" s="71"/>
      <c r="T8" s="28" t="s">
        <v>620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</row>
    <row r="9" spans="1:55" ht="89.25" customHeight="1" x14ac:dyDescent="0.2">
      <c r="A9" s="71">
        <v>6</v>
      </c>
      <c r="B9" s="71">
        <v>42</v>
      </c>
      <c r="C9" s="72">
        <v>41585</v>
      </c>
      <c r="D9" s="1" t="s">
        <v>1041</v>
      </c>
      <c r="E9" s="71" t="s">
        <v>379</v>
      </c>
      <c r="F9" s="28" t="s">
        <v>249</v>
      </c>
      <c r="G9" s="71"/>
      <c r="H9" s="71" t="s">
        <v>1046</v>
      </c>
      <c r="I9" s="28" t="s">
        <v>504</v>
      </c>
      <c r="J9" s="71" t="s">
        <v>120</v>
      </c>
      <c r="K9" s="71"/>
      <c r="L9" s="71" t="s">
        <v>1049</v>
      </c>
      <c r="M9" s="71">
        <v>2011</v>
      </c>
      <c r="N9" s="71" t="s">
        <v>384</v>
      </c>
      <c r="O9" s="71">
        <v>1980</v>
      </c>
      <c r="P9" s="89">
        <v>40144</v>
      </c>
      <c r="Q9" s="89">
        <v>26763</v>
      </c>
      <c r="R9" s="71"/>
      <c r="S9" s="71"/>
      <c r="T9" s="28" t="s">
        <v>620</v>
      </c>
      <c r="U9" s="28">
        <v>5</v>
      </c>
      <c r="V9" s="28">
        <v>2</v>
      </c>
      <c r="W9" s="28"/>
      <c r="X9" s="28"/>
      <c r="Y9" s="28">
        <v>6</v>
      </c>
      <c r="Z9" s="28">
        <v>5</v>
      </c>
      <c r="AA9" s="28">
        <v>1</v>
      </c>
      <c r="AB9" s="28"/>
      <c r="AC9" s="28"/>
      <c r="AD9" s="28"/>
      <c r="AE9" s="28">
        <v>1</v>
      </c>
      <c r="AF9" s="28">
        <v>6</v>
      </c>
      <c r="AG9" s="28"/>
      <c r="AH9" s="28">
        <v>7</v>
      </c>
      <c r="AI9" s="28">
        <v>6</v>
      </c>
      <c r="AJ9" s="28">
        <v>1</v>
      </c>
      <c r="AK9" s="28">
        <v>1</v>
      </c>
      <c r="AL9" s="28"/>
      <c r="AM9" s="28"/>
      <c r="AN9" s="28"/>
      <c r="AO9" s="28">
        <v>1</v>
      </c>
      <c r="AP9" s="28"/>
    </row>
    <row r="10" spans="1:55" ht="70.5" customHeight="1" x14ac:dyDescent="0.2">
      <c r="A10" s="71">
        <v>7</v>
      </c>
      <c r="B10" s="71">
        <v>42</v>
      </c>
      <c r="C10" s="72">
        <v>41585</v>
      </c>
      <c r="D10" s="1" t="s">
        <v>660</v>
      </c>
      <c r="E10" s="28" t="s">
        <v>380</v>
      </c>
      <c r="F10" s="28" t="s">
        <v>249</v>
      </c>
      <c r="G10" s="71"/>
      <c r="H10" s="71" t="s">
        <v>665</v>
      </c>
      <c r="I10" s="28" t="s">
        <v>504</v>
      </c>
      <c r="J10" s="71" t="s">
        <v>495</v>
      </c>
      <c r="K10" s="71"/>
      <c r="L10" s="71" t="s">
        <v>1050</v>
      </c>
      <c r="M10" s="71">
        <v>2006</v>
      </c>
      <c r="N10" s="71" t="s">
        <v>384</v>
      </c>
      <c r="O10" s="71">
        <v>1948</v>
      </c>
      <c r="P10" s="89">
        <v>92489</v>
      </c>
      <c r="Q10" s="89">
        <v>61659</v>
      </c>
      <c r="R10" s="71"/>
      <c r="S10" s="71"/>
      <c r="T10" s="28" t="s">
        <v>620</v>
      </c>
      <c r="U10" s="28"/>
      <c r="V10" s="28"/>
      <c r="W10" s="28"/>
      <c r="X10" s="28"/>
      <c r="Y10" s="28">
        <v>1</v>
      </c>
      <c r="Z10" s="28">
        <v>1</v>
      </c>
      <c r="AA10" s="28"/>
      <c r="AB10" s="28"/>
      <c r="AC10" s="28"/>
      <c r="AD10" s="28"/>
      <c r="AE10" s="28"/>
      <c r="AF10" s="28">
        <v>1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</row>
    <row r="11" spans="1:55" ht="70.5" customHeight="1" x14ac:dyDescent="0.2">
      <c r="A11" s="71">
        <v>8</v>
      </c>
      <c r="B11" s="71">
        <v>42</v>
      </c>
      <c r="C11" s="72">
        <v>41585</v>
      </c>
      <c r="D11" s="1" t="s">
        <v>1042</v>
      </c>
      <c r="E11" s="71" t="s">
        <v>379</v>
      </c>
      <c r="F11" s="28" t="s">
        <v>249</v>
      </c>
      <c r="G11" s="71"/>
      <c r="H11" s="71" t="s">
        <v>1047</v>
      </c>
      <c r="I11" s="28" t="s">
        <v>504</v>
      </c>
      <c r="J11" s="71" t="s">
        <v>120</v>
      </c>
      <c r="K11" s="71"/>
      <c r="L11" s="71" t="s">
        <v>1051</v>
      </c>
      <c r="M11" s="71">
        <v>2012</v>
      </c>
      <c r="N11" s="71" t="s">
        <v>385</v>
      </c>
      <c r="O11" s="71">
        <v>1961</v>
      </c>
      <c r="P11" s="89">
        <v>245136</v>
      </c>
      <c r="Q11" s="89">
        <v>122568</v>
      </c>
      <c r="R11" s="71"/>
      <c r="S11" s="71"/>
      <c r="T11" s="28" t="s">
        <v>620</v>
      </c>
      <c r="U11" s="28"/>
      <c r="V11" s="28"/>
      <c r="W11" s="28"/>
      <c r="X11" s="28"/>
      <c r="Y11" s="28">
        <v>4</v>
      </c>
      <c r="Z11" s="28">
        <v>2</v>
      </c>
      <c r="AA11" s="28">
        <v>2</v>
      </c>
      <c r="AB11" s="28"/>
      <c r="AC11" s="28"/>
      <c r="AD11" s="28"/>
      <c r="AE11" s="28"/>
      <c r="AF11" s="28">
        <v>4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55" ht="52.5" customHeight="1" x14ac:dyDescent="0.2">
      <c r="A12" s="28">
        <v>9</v>
      </c>
      <c r="B12" s="71">
        <v>49</v>
      </c>
      <c r="C12" s="72">
        <v>41600</v>
      </c>
      <c r="D12" s="71" t="s">
        <v>1082</v>
      </c>
      <c r="E12" s="71" t="s">
        <v>379</v>
      </c>
      <c r="F12" s="28" t="s">
        <v>249</v>
      </c>
      <c r="G12" s="71"/>
      <c r="H12" s="71" t="s">
        <v>1043</v>
      </c>
      <c r="I12" s="28" t="s">
        <v>504</v>
      </c>
      <c r="J12" s="1" t="s">
        <v>493</v>
      </c>
      <c r="K12" s="1" t="s">
        <v>494</v>
      </c>
      <c r="L12" s="71" t="s">
        <v>1083</v>
      </c>
      <c r="M12" s="71">
        <v>2012</v>
      </c>
      <c r="N12" s="71" t="s">
        <v>385</v>
      </c>
      <c r="O12" s="191">
        <v>1966</v>
      </c>
      <c r="P12" s="89">
        <v>75723</v>
      </c>
      <c r="Q12" s="103">
        <v>50482</v>
      </c>
      <c r="R12" s="71"/>
      <c r="S12" s="71"/>
      <c r="T12" s="28" t="s">
        <v>620</v>
      </c>
      <c r="U12" s="28">
        <v>25</v>
      </c>
      <c r="V12" s="28"/>
      <c r="W12" s="28"/>
      <c r="X12" s="28"/>
      <c r="Y12" s="28">
        <v>1</v>
      </c>
      <c r="Z12" s="28"/>
      <c r="AA12" s="28">
        <v>1</v>
      </c>
      <c r="AB12" s="28"/>
      <c r="AC12" s="28"/>
      <c r="AD12" s="28"/>
      <c r="AE12" s="28"/>
      <c r="AF12" s="28"/>
      <c r="AG12" s="28"/>
      <c r="AH12" s="28">
        <v>25</v>
      </c>
      <c r="AI12" s="28">
        <v>14</v>
      </c>
      <c r="AJ12" s="28">
        <v>11</v>
      </c>
      <c r="AK12" s="28"/>
      <c r="AL12" s="28"/>
      <c r="AM12" s="28"/>
      <c r="AN12" s="28"/>
      <c r="AO12" s="28"/>
      <c r="AP12" s="28"/>
    </row>
    <row r="13" spans="1:55" ht="50.25" customHeight="1" x14ac:dyDescent="0.2">
      <c r="A13" s="28">
        <v>10</v>
      </c>
      <c r="B13" s="71">
        <v>49</v>
      </c>
      <c r="C13" s="72">
        <v>41600</v>
      </c>
      <c r="D13" s="71" t="s">
        <v>1084</v>
      </c>
      <c r="E13" s="71" t="s">
        <v>380</v>
      </c>
      <c r="F13" s="28" t="s">
        <v>249</v>
      </c>
      <c r="G13" s="71"/>
      <c r="H13" s="71" t="s">
        <v>1085</v>
      </c>
      <c r="I13" s="28" t="s">
        <v>504</v>
      </c>
      <c r="J13" s="248" t="s">
        <v>490</v>
      </c>
      <c r="K13" s="71"/>
      <c r="L13" s="71" t="s">
        <v>1086</v>
      </c>
      <c r="M13" s="71">
        <v>2013</v>
      </c>
      <c r="N13" s="71" t="s">
        <v>384</v>
      </c>
      <c r="O13" s="71">
        <v>1964</v>
      </c>
      <c r="P13" s="89">
        <v>76432</v>
      </c>
      <c r="Q13" s="103">
        <v>38216</v>
      </c>
      <c r="R13" s="71"/>
      <c r="S13" s="71"/>
      <c r="T13" s="28" t="s">
        <v>620</v>
      </c>
      <c r="U13" s="71"/>
      <c r="V13" s="71"/>
      <c r="W13" s="71"/>
      <c r="X13" s="71"/>
      <c r="Y13" s="71">
        <v>1</v>
      </c>
      <c r="Z13" s="71">
        <v>1</v>
      </c>
      <c r="AA13" s="71"/>
      <c r="AB13" s="71"/>
      <c r="AC13" s="71"/>
      <c r="AD13" s="71"/>
      <c r="AE13" s="71">
        <v>1</v>
      </c>
      <c r="AF13" s="71">
        <v>1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55" ht="35.25" customHeight="1" x14ac:dyDescent="0.2">
      <c r="P14" s="263">
        <f>SUM(P5:P13)</f>
        <v>1241166</v>
      </c>
      <c r="Q14" s="263">
        <f>SUM(Q5:Q13)</f>
        <v>737220</v>
      </c>
      <c r="U14" s="286">
        <f t="shared" ref="U14:AP14" si="0">SUM(U5:U13)</f>
        <v>90</v>
      </c>
      <c r="V14" s="286">
        <f t="shared" si="0"/>
        <v>9</v>
      </c>
      <c r="W14" s="286">
        <f t="shared" si="0"/>
        <v>0</v>
      </c>
      <c r="X14" s="286">
        <f t="shared" si="0"/>
        <v>0</v>
      </c>
      <c r="Y14" s="286">
        <f t="shared" si="0"/>
        <v>16</v>
      </c>
      <c r="Z14" s="286">
        <f t="shared" si="0"/>
        <v>10</v>
      </c>
      <c r="AA14" s="286">
        <f t="shared" si="0"/>
        <v>6</v>
      </c>
      <c r="AB14" s="286">
        <f t="shared" si="0"/>
        <v>0</v>
      </c>
      <c r="AC14" s="286">
        <f t="shared" si="0"/>
        <v>0</v>
      </c>
      <c r="AD14" s="286">
        <f t="shared" si="0"/>
        <v>0</v>
      </c>
      <c r="AE14" s="286">
        <f t="shared" si="0"/>
        <v>3</v>
      </c>
      <c r="AF14" s="286">
        <f t="shared" si="0"/>
        <v>14</v>
      </c>
      <c r="AG14" s="286">
        <f t="shared" si="0"/>
        <v>0</v>
      </c>
      <c r="AH14" s="286">
        <f t="shared" si="0"/>
        <v>95</v>
      </c>
      <c r="AI14" s="286">
        <f t="shared" si="0"/>
        <v>50</v>
      </c>
      <c r="AJ14" s="286">
        <f t="shared" si="0"/>
        <v>45</v>
      </c>
      <c r="AK14" s="286">
        <f t="shared" si="0"/>
        <v>8</v>
      </c>
      <c r="AL14" s="286">
        <f t="shared" si="0"/>
        <v>2</v>
      </c>
      <c r="AM14" s="286">
        <f t="shared" si="0"/>
        <v>0</v>
      </c>
      <c r="AN14" s="286">
        <f t="shared" si="0"/>
        <v>13</v>
      </c>
      <c r="AO14" s="286">
        <f t="shared" si="0"/>
        <v>31</v>
      </c>
      <c r="AP14" s="286">
        <f t="shared" si="0"/>
        <v>0</v>
      </c>
    </row>
  </sheetData>
  <mergeCells count="27">
    <mergeCell ref="Y2:AG2"/>
    <mergeCell ref="AH2:AP2"/>
    <mergeCell ref="D2:D3"/>
    <mergeCell ref="F2:F3"/>
    <mergeCell ref="H2:H3"/>
    <mergeCell ref="J2:J3"/>
    <mergeCell ref="L2:L3"/>
    <mergeCell ref="M2:M3"/>
    <mergeCell ref="S2:S3"/>
    <mergeCell ref="K2:K3"/>
    <mergeCell ref="X2:X3"/>
    <mergeCell ref="U2:U3"/>
    <mergeCell ref="G2:G3"/>
    <mergeCell ref="V2:V3"/>
    <mergeCell ref="N2:N3"/>
    <mergeCell ref="W2:W3"/>
    <mergeCell ref="A1:V1"/>
    <mergeCell ref="A2:A3"/>
    <mergeCell ref="B2:B3"/>
    <mergeCell ref="C2:C3"/>
    <mergeCell ref="O2:O3"/>
    <mergeCell ref="Q2:Q3"/>
    <mergeCell ref="R2:R3"/>
    <mergeCell ref="E2:E3"/>
    <mergeCell ref="T2:T3"/>
    <mergeCell ref="I2:I3"/>
    <mergeCell ref="P2:P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AP150"/>
  <sheetViews>
    <sheetView view="pageBreakPreview" zoomScale="70" zoomScaleNormal="60" zoomScaleSheetLayoutView="70" workbookViewId="0">
      <selection activeCell="M88" sqref="M88:M90"/>
    </sheetView>
  </sheetViews>
  <sheetFormatPr defaultColWidth="13" defaultRowHeight="75" customHeight="1" x14ac:dyDescent="0.2"/>
  <cols>
    <col min="1" max="2" width="13" style="47" customWidth="1"/>
    <col min="3" max="3" width="13" style="120" customWidth="1"/>
    <col min="4" max="6" width="13" style="47" customWidth="1"/>
    <col min="7" max="7" width="13" style="120" customWidth="1"/>
    <col min="8" max="8" width="13" style="47" customWidth="1"/>
    <col min="9" max="9" width="13" style="120" customWidth="1"/>
    <col min="10" max="10" width="13" style="47" customWidth="1"/>
    <col min="11" max="14" width="13" style="125" customWidth="1"/>
    <col min="15" max="16" width="13" style="47" customWidth="1"/>
    <col min="17" max="17" width="18" style="167" customWidth="1"/>
    <col min="18" max="18" width="19" style="167" customWidth="1"/>
    <col min="19" max="19" width="13" style="350" customWidth="1"/>
    <col min="20" max="16384" width="13" style="47"/>
  </cols>
  <sheetData>
    <row r="1" spans="1:42" ht="75" customHeight="1" x14ac:dyDescent="0.2">
      <c r="A1" s="451" t="s">
        <v>262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</row>
    <row r="2" spans="1:42" ht="75" customHeight="1" x14ac:dyDescent="0.2">
      <c r="A2" s="377" t="s">
        <v>139</v>
      </c>
      <c r="B2" s="377" t="s">
        <v>143</v>
      </c>
      <c r="C2" s="377" t="s">
        <v>141</v>
      </c>
      <c r="D2" s="377" t="s">
        <v>22</v>
      </c>
      <c r="E2" s="377" t="s">
        <v>488</v>
      </c>
      <c r="F2" s="377" t="s">
        <v>394</v>
      </c>
      <c r="G2" s="377" t="s">
        <v>23</v>
      </c>
      <c r="H2" s="454" t="s">
        <v>534</v>
      </c>
      <c r="I2" s="377" t="s">
        <v>24</v>
      </c>
      <c r="J2" s="377" t="s">
        <v>568</v>
      </c>
      <c r="K2" s="377" t="s">
        <v>489</v>
      </c>
      <c r="L2" s="377" t="s">
        <v>491</v>
      </c>
      <c r="M2" s="454" t="s">
        <v>1238</v>
      </c>
      <c r="N2" s="457" t="s">
        <v>108</v>
      </c>
      <c r="O2" s="452" t="s">
        <v>109</v>
      </c>
      <c r="P2" s="377" t="s">
        <v>533</v>
      </c>
      <c r="Q2" s="453" t="s">
        <v>265</v>
      </c>
      <c r="R2" s="453" t="s">
        <v>110</v>
      </c>
      <c r="S2" s="458" t="s">
        <v>619</v>
      </c>
      <c r="T2" s="438" t="s">
        <v>361</v>
      </c>
      <c r="U2" s="385" t="s">
        <v>362</v>
      </c>
      <c r="V2" s="456" t="s">
        <v>363</v>
      </c>
      <c r="W2" s="377" t="s">
        <v>358</v>
      </c>
      <c r="X2" s="377"/>
      <c r="Y2" s="377"/>
      <c r="Z2" s="377"/>
      <c r="AA2" s="377"/>
      <c r="AB2" s="377"/>
      <c r="AC2" s="377"/>
      <c r="AD2" s="377"/>
      <c r="AE2" s="377"/>
      <c r="AF2" s="377" t="s">
        <v>359</v>
      </c>
      <c r="AG2" s="377"/>
      <c r="AH2" s="377"/>
      <c r="AI2" s="377"/>
      <c r="AJ2" s="377"/>
      <c r="AK2" s="377"/>
      <c r="AL2" s="377"/>
      <c r="AM2" s="377"/>
      <c r="AN2" s="377"/>
      <c r="AO2" s="377" t="s">
        <v>360</v>
      </c>
      <c r="AP2" s="377" t="s">
        <v>378</v>
      </c>
    </row>
    <row r="3" spans="1:42" ht="75" customHeight="1" x14ac:dyDescent="0.2">
      <c r="A3" s="377"/>
      <c r="B3" s="377"/>
      <c r="C3" s="377"/>
      <c r="D3" s="377"/>
      <c r="E3" s="377"/>
      <c r="F3" s="377"/>
      <c r="G3" s="377"/>
      <c r="H3" s="455"/>
      <c r="I3" s="377"/>
      <c r="J3" s="377"/>
      <c r="K3" s="377"/>
      <c r="L3" s="377"/>
      <c r="M3" s="455"/>
      <c r="N3" s="457"/>
      <c r="O3" s="452"/>
      <c r="P3" s="377"/>
      <c r="Q3" s="453"/>
      <c r="R3" s="453"/>
      <c r="S3" s="459"/>
      <c r="T3" s="438"/>
      <c r="U3" s="385"/>
      <c r="V3" s="456"/>
      <c r="W3" s="28" t="s">
        <v>364</v>
      </c>
      <c r="X3" s="28" t="s">
        <v>365</v>
      </c>
      <c r="Y3" s="28" t="s">
        <v>366</v>
      </c>
      <c r="Z3" s="28" t="s">
        <v>367</v>
      </c>
      <c r="AA3" s="28" t="s">
        <v>368</v>
      </c>
      <c r="AB3" s="28" t="s">
        <v>369</v>
      </c>
      <c r="AC3" s="28" t="s">
        <v>370</v>
      </c>
      <c r="AD3" s="28" t="s">
        <v>371</v>
      </c>
      <c r="AE3" s="28" t="s">
        <v>372</v>
      </c>
      <c r="AF3" s="28" t="s">
        <v>373</v>
      </c>
      <c r="AG3" s="28" t="s">
        <v>365</v>
      </c>
      <c r="AH3" s="28" t="s">
        <v>366</v>
      </c>
      <c r="AI3" s="28" t="s">
        <v>374</v>
      </c>
      <c r="AJ3" s="28" t="s">
        <v>375</v>
      </c>
      <c r="AK3" s="28" t="s">
        <v>376</v>
      </c>
      <c r="AL3" s="28" t="s">
        <v>377</v>
      </c>
      <c r="AM3" s="28" t="s">
        <v>371</v>
      </c>
      <c r="AN3" s="28" t="s">
        <v>372</v>
      </c>
      <c r="AO3" s="377"/>
      <c r="AP3" s="377"/>
    </row>
    <row r="4" spans="1:42" ht="30" customHeight="1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11"/>
      <c r="O4" s="121"/>
      <c r="P4" s="28"/>
      <c r="Q4" s="164"/>
      <c r="R4" s="164"/>
      <c r="S4" s="287"/>
      <c r="T4" s="71"/>
      <c r="U4" s="59"/>
      <c r="V4" s="75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</row>
    <row r="5" spans="1:42" ht="75" hidden="1" customHeight="1" x14ac:dyDescent="0.2">
      <c r="A5" s="28">
        <v>1</v>
      </c>
      <c r="B5" s="28">
        <v>2</v>
      </c>
      <c r="C5" s="88">
        <v>41467</v>
      </c>
      <c r="D5" s="28" t="s">
        <v>266</v>
      </c>
      <c r="E5" s="28" t="s">
        <v>380</v>
      </c>
      <c r="F5" s="28" t="s">
        <v>385</v>
      </c>
      <c r="G5" s="28" t="s">
        <v>731</v>
      </c>
      <c r="H5" s="28" t="s">
        <v>535</v>
      </c>
      <c r="I5" s="28" t="s">
        <v>268</v>
      </c>
      <c r="J5" s="28" t="s">
        <v>505</v>
      </c>
      <c r="K5" s="124" t="s">
        <v>118</v>
      </c>
      <c r="L5" s="124"/>
      <c r="M5" s="124">
        <v>2012</v>
      </c>
      <c r="N5" s="124">
        <v>1986</v>
      </c>
      <c r="O5" s="28">
        <v>0</v>
      </c>
      <c r="P5" s="28" t="s">
        <v>269</v>
      </c>
      <c r="Q5" s="164">
        <f>60150+7071.48</f>
        <v>67221.48</v>
      </c>
      <c r="R5" s="164">
        <v>51656</v>
      </c>
      <c r="S5" s="287" t="s">
        <v>620</v>
      </c>
      <c r="T5" s="28">
        <v>0</v>
      </c>
      <c r="U5" s="28">
        <v>0</v>
      </c>
      <c r="V5" s="28"/>
      <c r="W5" s="28">
        <v>1</v>
      </c>
      <c r="X5" s="28"/>
      <c r="Y5" s="28"/>
      <c r="Z5" s="28">
        <v>1</v>
      </c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</row>
    <row r="6" spans="1:42" ht="95.25" hidden="1" customHeight="1" x14ac:dyDescent="0.2">
      <c r="A6" s="28">
        <v>2</v>
      </c>
      <c r="B6" s="28">
        <v>2</v>
      </c>
      <c r="C6" s="88">
        <v>41478</v>
      </c>
      <c r="D6" s="28" t="s">
        <v>271</v>
      </c>
      <c r="E6" s="28" t="s">
        <v>380</v>
      </c>
      <c r="F6" s="28" t="s">
        <v>385</v>
      </c>
      <c r="G6" s="28" t="s">
        <v>272</v>
      </c>
      <c r="H6" s="28" t="s">
        <v>535</v>
      </c>
      <c r="I6" s="28" t="s">
        <v>273</v>
      </c>
      <c r="J6" s="28" t="s">
        <v>505</v>
      </c>
      <c r="K6" s="1" t="s">
        <v>493</v>
      </c>
      <c r="L6" s="124" t="s">
        <v>119</v>
      </c>
      <c r="M6" s="124">
        <v>2010</v>
      </c>
      <c r="N6" s="124">
        <v>1984</v>
      </c>
      <c r="O6" s="28">
        <v>0</v>
      </c>
      <c r="P6" s="28" t="s">
        <v>269</v>
      </c>
      <c r="Q6" s="164">
        <v>314492</v>
      </c>
      <c r="R6" s="164">
        <v>251594</v>
      </c>
      <c r="S6" s="287" t="s">
        <v>620</v>
      </c>
      <c r="T6" s="28">
        <v>0</v>
      </c>
      <c r="U6" s="28">
        <v>0</v>
      </c>
      <c r="V6" s="28"/>
      <c r="W6" s="28">
        <v>1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</row>
    <row r="7" spans="1:42" ht="75" hidden="1" customHeight="1" x14ac:dyDescent="0.2">
      <c r="A7" s="28">
        <v>3</v>
      </c>
      <c r="B7" s="28">
        <v>2</v>
      </c>
      <c r="C7" s="88">
        <v>41467</v>
      </c>
      <c r="D7" s="28" t="s">
        <v>274</v>
      </c>
      <c r="E7" s="28" t="s">
        <v>380</v>
      </c>
      <c r="F7" s="28" t="s">
        <v>385</v>
      </c>
      <c r="G7" s="28" t="s">
        <v>267</v>
      </c>
      <c r="H7" s="28" t="s">
        <v>535</v>
      </c>
      <c r="I7" s="28" t="s">
        <v>276</v>
      </c>
      <c r="J7" s="28" t="s">
        <v>505</v>
      </c>
      <c r="K7" s="126" t="s">
        <v>493</v>
      </c>
      <c r="L7" s="127" t="s">
        <v>512</v>
      </c>
      <c r="M7" s="127">
        <v>2010</v>
      </c>
      <c r="N7" s="124">
        <v>1965</v>
      </c>
      <c r="O7" s="28">
        <v>0</v>
      </c>
      <c r="P7" s="28" t="s">
        <v>269</v>
      </c>
      <c r="Q7" s="164">
        <f>177000+21900</f>
        <v>198900</v>
      </c>
      <c r="R7" s="164">
        <v>117520</v>
      </c>
      <c r="S7" s="287" t="s">
        <v>620</v>
      </c>
      <c r="T7" s="28"/>
      <c r="U7" s="28"/>
      <c r="V7" s="28"/>
      <c r="W7" s="28">
        <v>1</v>
      </c>
      <c r="X7" s="28"/>
      <c r="Y7" s="28"/>
      <c r="Z7" s="28"/>
      <c r="AA7" s="28"/>
      <c r="AB7" s="28"/>
      <c r="AC7" s="28"/>
      <c r="AD7" s="28">
        <v>1</v>
      </c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</row>
    <row r="8" spans="1:42" ht="75" hidden="1" customHeight="1" x14ac:dyDescent="0.2">
      <c r="A8" s="28">
        <v>4</v>
      </c>
      <c r="B8" s="28">
        <v>2</v>
      </c>
      <c r="C8" s="88">
        <v>41478</v>
      </c>
      <c r="D8" s="28" t="s">
        <v>278</v>
      </c>
      <c r="E8" s="28" t="s">
        <v>380</v>
      </c>
      <c r="F8" s="28" t="s">
        <v>384</v>
      </c>
      <c r="G8" s="28" t="s">
        <v>279</v>
      </c>
      <c r="H8" s="28" t="s">
        <v>535</v>
      </c>
      <c r="I8" s="28" t="s">
        <v>280</v>
      </c>
      <c r="J8" s="28" t="s">
        <v>505</v>
      </c>
      <c r="K8" s="1" t="s">
        <v>118</v>
      </c>
      <c r="L8" s="124"/>
      <c r="M8" s="124">
        <v>2012</v>
      </c>
      <c r="N8" s="124">
        <v>1966</v>
      </c>
      <c r="O8" s="28">
        <v>3</v>
      </c>
      <c r="P8" s="28" t="s">
        <v>269</v>
      </c>
      <c r="Q8" s="164">
        <v>569000</v>
      </c>
      <c r="R8" s="164">
        <v>455200</v>
      </c>
      <c r="S8" s="287" t="s">
        <v>620</v>
      </c>
      <c r="T8" s="28">
        <v>1</v>
      </c>
      <c r="U8" s="28">
        <v>2</v>
      </c>
      <c r="V8" s="28"/>
      <c r="W8" s="28">
        <v>1</v>
      </c>
      <c r="X8" s="28"/>
      <c r="Y8" s="28"/>
      <c r="Z8" s="28"/>
      <c r="AA8" s="28"/>
      <c r="AB8" s="28"/>
      <c r="AC8" s="28"/>
      <c r="AD8" s="28">
        <v>1</v>
      </c>
      <c r="AE8" s="28"/>
      <c r="AF8" s="28"/>
      <c r="AG8" s="28">
        <v>3</v>
      </c>
      <c r="AH8" s="28"/>
      <c r="AI8" s="28"/>
      <c r="AJ8" s="28"/>
      <c r="AK8" s="28">
        <v>1</v>
      </c>
      <c r="AL8" s="28"/>
      <c r="AM8" s="28">
        <v>1</v>
      </c>
      <c r="AN8" s="28">
        <v>1</v>
      </c>
      <c r="AO8" s="28"/>
      <c r="AP8" s="28"/>
    </row>
    <row r="9" spans="1:42" ht="75" hidden="1" customHeight="1" x14ac:dyDescent="0.2">
      <c r="A9" s="28">
        <v>5</v>
      </c>
      <c r="B9" s="28">
        <v>2</v>
      </c>
      <c r="C9" s="88">
        <v>41467</v>
      </c>
      <c r="D9" s="28" t="s">
        <v>281</v>
      </c>
      <c r="E9" s="28" t="s">
        <v>380</v>
      </c>
      <c r="F9" s="28" t="s">
        <v>385</v>
      </c>
      <c r="G9" s="28" t="s">
        <v>267</v>
      </c>
      <c r="H9" s="28" t="s">
        <v>535</v>
      </c>
      <c r="I9" s="28" t="s">
        <v>282</v>
      </c>
      <c r="J9" s="28" t="s">
        <v>505</v>
      </c>
      <c r="K9" s="126" t="s">
        <v>493</v>
      </c>
      <c r="L9" s="127" t="s">
        <v>512</v>
      </c>
      <c r="M9" s="127">
        <v>2013</v>
      </c>
      <c r="N9" s="124">
        <v>1949</v>
      </c>
      <c r="O9" s="28">
        <v>0</v>
      </c>
      <c r="P9" s="28" t="s">
        <v>269</v>
      </c>
      <c r="Q9" s="164">
        <f>33000+18150</f>
        <v>51150</v>
      </c>
      <c r="R9" s="164">
        <v>40920</v>
      </c>
      <c r="S9" s="287" t="s">
        <v>620</v>
      </c>
      <c r="T9" s="28">
        <v>0</v>
      </c>
      <c r="U9" s="28">
        <v>0</v>
      </c>
      <c r="V9" s="28"/>
      <c r="W9" s="28">
        <v>1</v>
      </c>
      <c r="X9" s="28"/>
      <c r="Y9" s="28">
        <v>1</v>
      </c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</row>
    <row r="10" spans="1:42" ht="75" hidden="1" customHeight="1" x14ac:dyDescent="0.2">
      <c r="A10" s="28">
        <v>6</v>
      </c>
      <c r="B10" s="28">
        <v>6</v>
      </c>
      <c r="C10" s="88">
        <v>41478</v>
      </c>
      <c r="D10" s="28" t="s">
        <v>283</v>
      </c>
      <c r="E10" s="28" t="s">
        <v>380</v>
      </c>
      <c r="F10" s="28" t="s">
        <v>385</v>
      </c>
      <c r="G10" s="28" t="s">
        <v>284</v>
      </c>
      <c r="H10" s="28" t="s">
        <v>535</v>
      </c>
      <c r="I10" s="28" t="s">
        <v>285</v>
      </c>
      <c r="J10" s="28" t="s">
        <v>505</v>
      </c>
      <c r="K10" s="64" t="s">
        <v>495</v>
      </c>
      <c r="L10" s="124"/>
      <c r="M10" s="124">
        <v>2011</v>
      </c>
      <c r="N10" s="124">
        <v>1980</v>
      </c>
      <c r="O10" s="28">
        <v>15</v>
      </c>
      <c r="P10" s="28" t="s">
        <v>270</v>
      </c>
      <c r="Q10" s="164">
        <v>399176</v>
      </c>
      <c r="R10" s="164">
        <v>199588</v>
      </c>
      <c r="S10" s="287" t="s">
        <v>620</v>
      </c>
      <c r="T10" s="28">
        <v>5</v>
      </c>
      <c r="U10" s="28">
        <v>0</v>
      </c>
      <c r="V10" s="28"/>
      <c r="W10" s="28">
        <v>1</v>
      </c>
      <c r="X10" s="28"/>
      <c r="Y10" s="28">
        <v>1</v>
      </c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>
        <v>1</v>
      </c>
      <c r="AL10" s="28"/>
      <c r="AM10" s="28"/>
      <c r="AN10" s="28"/>
      <c r="AO10" s="28"/>
      <c r="AP10" s="28"/>
    </row>
    <row r="11" spans="1:42" ht="75" hidden="1" customHeight="1" x14ac:dyDescent="0.2">
      <c r="A11" s="28">
        <v>7</v>
      </c>
      <c r="B11" s="28">
        <v>6</v>
      </c>
      <c r="C11" s="88">
        <v>41478</v>
      </c>
      <c r="D11" s="28" t="s">
        <v>286</v>
      </c>
      <c r="E11" s="28" t="s">
        <v>380</v>
      </c>
      <c r="F11" s="28" t="s">
        <v>384</v>
      </c>
      <c r="G11" s="28" t="s">
        <v>287</v>
      </c>
      <c r="H11" s="28" t="s">
        <v>535</v>
      </c>
      <c r="I11" s="28" t="s">
        <v>288</v>
      </c>
      <c r="J11" s="28" t="s">
        <v>505</v>
      </c>
      <c r="K11" s="64" t="s">
        <v>495</v>
      </c>
      <c r="L11" s="124"/>
      <c r="M11" s="124">
        <v>2008</v>
      </c>
      <c r="N11" s="124">
        <v>1965</v>
      </c>
      <c r="O11" s="28">
        <v>0</v>
      </c>
      <c r="P11" s="28" t="s">
        <v>269</v>
      </c>
      <c r="Q11" s="164">
        <v>83000</v>
      </c>
      <c r="R11" s="164">
        <v>66400</v>
      </c>
      <c r="S11" s="287" t="s">
        <v>620</v>
      </c>
      <c r="T11" s="28">
        <v>0</v>
      </c>
      <c r="U11" s="28">
        <v>0</v>
      </c>
      <c r="V11" s="28"/>
      <c r="W11" s="28">
        <v>1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</row>
    <row r="12" spans="1:42" ht="75" hidden="1" customHeight="1" x14ac:dyDescent="0.2">
      <c r="A12" s="28">
        <v>8</v>
      </c>
      <c r="B12" s="28">
        <v>6</v>
      </c>
      <c r="C12" s="88">
        <v>41478</v>
      </c>
      <c r="D12" s="28" t="s">
        <v>289</v>
      </c>
      <c r="E12" s="28" t="s">
        <v>380</v>
      </c>
      <c r="F12" s="28" t="s">
        <v>385</v>
      </c>
      <c r="G12" s="28" t="s">
        <v>287</v>
      </c>
      <c r="H12" s="28" t="s">
        <v>535</v>
      </c>
      <c r="I12" s="28" t="s">
        <v>290</v>
      </c>
      <c r="J12" s="28" t="s">
        <v>505</v>
      </c>
      <c r="K12" s="126" t="s">
        <v>493</v>
      </c>
      <c r="L12" s="127" t="s">
        <v>512</v>
      </c>
      <c r="M12" s="127">
        <v>2004</v>
      </c>
      <c r="N12" s="124">
        <v>1956</v>
      </c>
      <c r="O12" s="28">
        <v>0</v>
      </c>
      <c r="P12" s="28" t="s">
        <v>269</v>
      </c>
      <c r="Q12" s="164">
        <v>497000</v>
      </c>
      <c r="R12" s="164">
        <v>397600</v>
      </c>
      <c r="S12" s="287" t="s">
        <v>620</v>
      </c>
      <c r="T12" s="28"/>
      <c r="U12" s="28"/>
      <c r="V12" s="28"/>
      <c r="W12" s="28">
        <v>1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</row>
    <row r="13" spans="1:42" ht="75" hidden="1" customHeight="1" x14ac:dyDescent="0.2">
      <c r="A13" s="28">
        <v>9</v>
      </c>
      <c r="B13" s="28">
        <v>6</v>
      </c>
      <c r="C13" s="88">
        <v>41478</v>
      </c>
      <c r="D13" s="28" t="s">
        <v>291</v>
      </c>
      <c r="E13" s="28" t="s">
        <v>380</v>
      </c>
      <c r="F13" s="28" t="s">
        <v>385</v>
      </c>
      <c r="G13" s="28" t="s">
        <v>292</v>
      </c>
      <c r="H13" s="28" t="s">
        <v>535</v>
      </c>
      <c r="I13" s="28" t="s">
        <v>293</v>
      </c>
      <c r="J13" s="28" t="s">
        <v>505</v>
      </c>
      <c r="K13" s="64" t="s">
        <v>495</v>
      </c>
      <c r="L13" s="124"/>
      <c r="M13" s="124">
        <v>2012</v>
      </c>
      <c r="N13" s="124">
        <v>1988</v>
      </c>
      <c r="O13" s="28">
        <v>0</v>
      </c>
      <c r="P13" s="28" t="s">
        <v>270</v>
      </c>
      <c r="Q13" s="164">
        <f>114516+19865</f>
        <v>134381</v>
      </c>
      <c r="R13" s="164">
        <v>73150</v>
      </c>
      <c r="S13" s="287" t="s">
        <v>620</v>
      </c>
      <c r="T13" s="28"/>
      <c r="U13" s="28"/>
      <c r="V13" s="28"/>
      <c r="W13" s="28">
        <v>1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</row>
    <row r="14" spans="1:42" ht="75" hidden="1" customHeight="1" x14ac:dyDescent="0.2">
      <c r="A14" s="28">
        <v>10</v>
      </c>
      <c r="B14" s="28">
        <v>6</v>
      </c>
      <c r="C14" s="88">
        <v>41478</v>
      </c>
      <c r="D14" s="28" t="s">
        <v>294</v>
      </c>
      <c r="E14" s="28" t="s">
        <v>380</v>
      </c>
      <c r="F14" s="28" t="s">
        <v>384</v>
      </c>
      <c r="G14" s="28" t="s">
        <v>295</v>
      </c>
      <c r="H14" s="28" t="s">
        <v>535</v>
      </c>
      <c r="I14" s="28" t="s">
        <v>296</v>
      </c>
      <c r="J14" s="28" t="s">
        <v>505</v>
      </c>
      <c r="K14" s="64" t="s">
        <v>120</v>
      </c>
      <c r="L14" s="124"/>
      <c r="M14" s="124">
        <v>2005</v>
      </c>
      <c r="N14" s="124">
        <v>1976</v>
      </c>
      <c r="O14" s="28">
        <v>1</v>
      </c>
      <c r="P14" s="28" t="s">
        <v>269</v>
      </c>
      <c r="Q14" s="164">
        <f>729000+396000</f>
        <v>1125000</v>
      </c>
      <c r="R14" s="164">
        <v>600000</v>
      </c>
      <c r="S14" s="287" t="s">
        <v>620</v>
      </c>
      <c r="T14" s="28">
        <v>1</v>
      </c>
      <c r="U14" s="28">
        <v>0</v>
      </c>
      <c r="V14" s="28"/>
      <c r="W14" s="28">
        <v>1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</row>
    <row r="15" spans="1:42" ht="107.25" hidden="1" customHeight="1" x14ac:dyDescent="0.2">
      <c r="A15" s="28">
        <v>11</v>
      </c>
      <c r="B15" s="28">
        <v>6</v>
      </c>
      <c r="C15" s="88">
        <v>41478</v>
      </c>
      <c r="D15" s="28" t="s">
        <v>298</v>
      </c>
      <c r="E15" s="28" t="s">
        <v>380</v>
      </c>
      <c r="F15" s="28" t="s">
        <v>385</v>
      </c>
      <c r="G15" s="28" t="s">
        <v>299</v>
      </c>
      <c r="H15" s="28" t="s">
        <v>535</v>
      </c>
      <c r="I15" s="28" t="s">
        <v>300</v>
      </c>
      <c r="J15" s="28" t="s">
        <v>505</v>
      </c>
      <c r="K15" s="1" t="s">
        <v>493</v>
      </c>
      <c r="L15" s="124" t="s">
        <v>119</v>
      </c>
      <c r="M15" s="124">
        <v>2011</v>
      </c>
      <c r="N15" s="124">
        <v>1978</v>
      </c>
      <c r="O15" s="28">
        <v>1</v>
      </c>
      <c r="P15" s="28" t="s">
        <v>269</v>
      </c>
      <c r="Q15" s="164">
        <f>379626+360000</f>
        <v>739626</v>
      </c>
      <c r="R15" s="164">
        <v>403701</v>
      </c>
      <c r="S15" s="287" t="s">
        <v>620</v>
      </c>
      <c r="T15" s="28">
        <v>1</v>
      </c>
      <c r="U15" s="28">
        <v>0</v>
      </c>
      <c r="V15" s="28"/>
      <c r="W15" s="28">
        <v>1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42" ht="75" hidden="1" customHeight="1" x14ac:dyDescent="0.2">
      <c r="A16" s="28">
        <v>12</v>
      </c>
      <c r="B16" s="28">
        <v>6</v>
      </c>
      <c r="C16" s="88">
        <v>41478</v>
      </c>
      <c r="D16" s="28" t="s">
        <v>301</v>
      </c>
      <c r="E16" s="28" t="s">
        <v>380</v>
      </c>
      <c r="F16" s="28" t="s">
        <v>385</v>
      </c>
      <c r="G16" s="28" t="s">
        <v>275</v>
      </c>
      <c r="H16" s="28" t="s">
        <v>535</v>
      </c>
      <c r="I16" s="28" t="s">
        <v>302</v>
      </c>
      <c r="J16" s="28" t="s">
        <v>505</v>
      </c>
      <c r="K16" s="126" t="s">
        <v>493</v>
      </c>
      <c r="L16" s="127" t="s">
        <v>512</v>
      </c>
      <c r="M16" s="127">
        <v>2013</v>
      </c>
      <c r="N16" s="124">
        <v>1971</v>
      </c>
      <c r="O16" s="28">
        <v>0</v>
      </c>
      <c r="P16" s="28" t="s">
        <v>269</v>
      </c>
      <c r="Q16" s="164">
        <f>69919+33000</f>
        <v>102919</v>
      </c>
      <c r="R16" s="164">
        <v>82335</v>
      </c>
      <c r="S16" s="287" t="s">
        <v>620</v>
      </c>
      <c r="T16" s="28"/>
      <c r="U16" s="28"/>
      <c r="V16" s="28"/>
      <c r="W16" s="28">
        <v>1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</row>
    <row r="17" spans="1:42" ht="75" hidden="1" customHeight="1" x14ac:dyDescent="0.2">
      <c r="A17" s="28">
        <v>13</v>
      </c>
      <c r="B17" s="28">
        <v>6</v>
      </c>
      <c r="C17" s="88">
        <v>41478</v>
      </c>
      <c r="D17" s="28" t="s">
        <v>303</v>
      </c>
      <c r="E17" s="28" t="s">
        <v>380</v>
      </c>
      <c r="F17" s="28" t="s">
        <v>385</v>
      </c>
      <c r="G17" s="28" t="s">
        <v>304</v>
      </c>
      <c r="H17" s="28" t="s">
        <v>535</v>
      </c>
      <c r="I17" s="28" t="s">
        <v>293</v>
      </c>
      <c r="J17" s="28" t="s">
        <v>505</v>
      </c>
      <c r="K17" s="64" t="s">
        <v>495</v>
      </c>
      <c r="L17" s="124"/>
      <c r="M17" s="124">
        <v>2005</v>
      </c>
      <c r="N17" s="124">
        <v>1958</v>
      </c>
      <c r="O17" s="28">
        <v>0</v>
      </c>
      <c r="P17" s="28" t="s">
        <v>277</v>
      </c>
      <c r="Q17" s="164">
        <f>136400+4513.84</f>
        <v>140913.84</v>
      </c>
      <c r="R17" s="164">
        <v>102257</v>
      </c>
      <c r="S17" s="287" t="s">
        <v>620</v>
      </c>
      <c r="T17" s="28"/>
      <c r="U17" s="28"/>
      <c r="V17" s="28"/>
      <c r="W17" s="28">
        <v>1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</row>
    <row r="18" spans="1:42" ht="75" hidden="1" customHeight="1" x14ac:dyDescent="0.2">
      <c r="A18" s="28">
        <v>14</v>
      </c>
      <c r="B18" s="28">
        <v>6</v>
      </c>
      <c r="C18" s="88">
        <v>41478</v>
      </c>
      <c r="D18" s="28" t="s">
        <v>305</v>
      </c>
      <c r="E18" s="28" t="s">
        <v>380</v>
      </c>
      <c r="F18" s="28" t="s">
        <v>385</v>
      </c>
      <c r="G18" s="28" t="s">
        <v>306</v>
      </c>
      <c r="H18" s="28" t="s">
        <v>535</v>
      </c>
      <c r="I18" s="28" t="s">
        <v>293</v>
      </c>
      <c r="J18" s="28" t="s">
        <v>505</v>
      </c>
      <c r="K18" s="64" t="s">
        <v>495</v>
      </c>
      <c r="L18" s="124"/>
      <c r="M18" s="124">
        <v>2009</v>
      </c>
      <c r="N18" s="124">
        <v>1983</v>
      </c>
      <c r="O18" s="28">
        <v>0</v>
      </c>
      <c r="P18" s="28" t="s">
        <v>269</v>
      </c>
      <c r="Q18" s="164">
        <v>9520</v>
      </c>
      <c r="R18" s="164">
        <v>7616</v>
      </c>
      <c r="S18" s="287" t="s">
        <v>620</v>
      </c>
      <c r="T18" s="28"/>
      <c r="U18" s="28"/>
      <c r="V18" s="28"/>
      <c r="W18" s="28">
        <v>1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</row>
    <row r="19" spans="1:42" ht="75" hidden="1" customHeight="1" x14ac:dyDescent="0.2">
      <c r="A19" s="28">
        <v>15</v>
      </c>
      <c r="B19" s="28">
        <v>6</v>
      </c>
      <c r="C19" s="88">
        <v>41478</v>
      </c>
      <c r="D19" s="28" t="s">
        <v>307</v>
      </c>
      <c r="E19" s="28" t="s">
        <v>380</v>
      </c>
      <c r="F19" s="28" t="s">
        <v>385</v>
      </c>
      <c r="G19" s="28" t="s">
        <v>304</v>
      </c>
      <c r="H19" s="28" t="s">
        <v>535</v>
      </c>
      <c r="I19" s="28" t="s">
        <v>293</v>
      </c>
      <c r="J19" s="28" t="s">
        <v>505</v>
      </c>
      <c r="K19" s="64" t="s">
        <v>495</v>
      </c>
      <c r="L19" s="124"/>
      <c r="M19" s="124">
        <v>2012</v>
      </c>
      <c r="N19" s="124">
        <v>1970</v>
      </c>
      <c r="O19" s="28">
        <v>0</v>
      </c>
      <c r="P19" s="28" t="s">
        <v>269</v>
      </c>
      <c r="Q19" s="164">
        <f>24000+78600</f>
        <v>102600</v>
      </c>
      <c r="R19" s="164">
        <v>74880</v>
      </c>
      <c r="S19" s="287" t="s">
        <v>620</v>
      </c>
      <c r="T19" s="28"/>
      <c r="U19" s="28"/>
      <c r="V19" s="28"/>
      <c r="W19" s="28">
        <v>1</v>
      </c>
      <c r="X19" s="28"/>
      <c r="Y19" s="28"/>
      <c r="Z19" s="28"/>
      <c r="AA19" s="28"/>
      <c r="AB19" s="28"/>
      <c r="AC19" s="28"/>
      <c r="AD19" s="28">
        <v>1</v>
      </c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</row>
    <row r="20" spans="1:42" ht="75" hidden="1" customHeight="1" x14ac:dyDescent="0.2">
      <c r="A20" s="28">
        <v>16</v>
      </c>
      <c r="B20" s="28">
        <v>6</v>
      </c>
      <c r="C20" s="88">
        <v>41478</v>
      </c>
      <c r="D20" s="28" t="s">
        <v>308</v>
      </c>
      <c r="E20" s="28" t="s">
        <v>380</v>
      </c>
      <c r="F20" s="28" t="s">
        <v>385</v>
      </c>
      <c r="G20" s="28" t="s">
        <v>309</v>
      </c>
      <c r="H20" s="28" t="s">
        <v>535</v>
      </c>
      <c r="I20" s="28" t="s">
        <v>310</v>
      </c>
      <c r="J20" s="28" t="s">
        <v>505</v>
      </c>
      <c r="K20" s="64" t="s">
        <v>120</v>
      </c>
      <c r="L20" s="124"/>
      <c r="M20" s="124">
        <v>2012</v>
      </c>
      <c r="N20" s="124">
        <v>1974</v>
      </c>
      <c r="O20" s="28">
        <v>0</v>
      </c>
      <c r="P20" s="28" t="s">
        <v>269</v>
      </c>
      <c r="Q20" s="164">
        <v>76260</v>
      </c>
      <c r="R20" s="164">
        <v>61008</v>
      </c>
      <c r="S20" s="287" t="s">
        <v>620</v>
      </c>
      <c r="T20" s="28"/>
      <c r="U20" s="28"/>
      <c r="V20" s="28"/>
      <c r="W20" s="28">
        <v>1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</row>
    <row r="21" spans="1:42" ht="75" hidden="1" customHeight="1" x14ac:dyDescent="0.2">
      <c r="A21" s="28">
        <v>17</v>
      </c>
      <c r="B21" s="28">
        <v>6</v>
      </c>
      <c r="C21" s="88">
        <v>41478</v>
      </c>
      <c r="D21" s="28" t="s">
        <v>311</v>
      </c>
      <c r="E21" s="28" t="s">
        <v>380</v>
      </c>
      <c r="F21" s="28" t="s">
        <v>385</v>
      </c>
      <c r="G21" s="28" t="s">
        <v>312</v>
      </c>
      <c r="H21" s="28" t="s">
        <v>535</v>
      </c>
      <c r="I21" s="28" t="s">
        <v>293</v>
      </c>
      <c r="J21" s="28" t="s">
        <v>505</v>
      </c>
      <c r="K21" s="64" t="s">
        <v>495</v>
      </c>
      <c r="L21" s="124"/>
      <c r="M21" s="124">
        <v>2004</v>
      </c>
      <c r="N21" s="124">
        <v>1961</v>
      </c>
      <c r="O21" s="28">
        <v>0</v>
      </c>
      <c r="P21" s="28" t="s">
        <v>270</v>
      </c>
      <c r="Q21" s="164">
        <v>128267.93</v>
      </c>
      <c r="R21" s="164">
        <v>64134</v>
      </c>
      <c r="S21" s="287" t="s">
        <v>620</v>
      </c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</row>
    <row r="22" spans="1:42" ht="75" hidden="1" customHeight="1" x14ac:dyDescent="0.2">
      <c r="A22" s="28">
        <v>18</v>
      </c>
      <c r="B22" s="116">
        <v>6</v>
      </c>
      <c r="C22" s="88">
        <v>41478</v>
      </c>
      <c r="D22" s="28" t="s">
        <v>313</v>
      </c>
      <c r="E22" s="28" t="s">
        <v>380</v>
      </c>
      <c r="F22" s="28" t="s">
        <v>385</v>
      </c>
      <c r="G22" s="28" t="s">
        <v>314</v>
      </c>
      <c r="H22" s="28" t="s">
        <v>535</v>
      </c>
      <c r="I22" s="28" t="s">
        <v>315</v>
      </c>
      <c r="J22" s="28" t="s">
        <v>505</v>
      </c>
      <c r="K22" s="64" t="s">
        <v>120</v>
      </c>
      <c r="L22" s="124"/>
      <c r="M22" s="124">
        <v>2010</v>
      </c>
      <c r="N22" s="124">
        <v>1972</v>
      </c>
      <c r="O22" s="27">
        <v>0</v>
      </c>
      <c r="P22" s="28" t="s">
        <v>269</v>
      </c>
      <c r="Q22" s="164">
        <v>109566</v>
      </c>
      <c r="R22" s="164">
        <v>87652</v>
      </c>
      <c r="S22" s="287" t="s">
        <v>620</v>
      </c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</row>
    <row r="23" spans="1:42" ht="75" hidden="1" customHeight="1" x14ac:dyDescent="0.2">
      <c r="A23" s="28">
        <v>19</v>
      </c>
      <c r="B23" s="28">
        <v>6</v>
      </c>
      <c r="C23" s="88">
        <v>41478</v>
      </c>
      <c r="D23" s="28" t="s">
        <v>316</v>
      </c>
      <c r="E23" s="28" t="s">
        <v>380</v>
      </c>
      <c r="F23" s="28" t="s">
        <v>384</v>
      </c>
      <c r="G23" s="28" t="s">
        <v>317</v>
      </c>
      <c r="H23" s="28" t="s">
        <v>535</v>
      </c>
      <c r="I23" s="28" t="s">
        <v>318</v>
      </c>
      <c r="J23" s="28" t="s">
        <v>505</v>
      </c>
      <c r="K23" s="1" t="s">
        <v>118</v>
      </c>
      <c r="L23" s="124"/>
      <c r="M23" s="124">
        <v>2012</v>
      </c>
      <c r="N23" s="124">
        <v>1988</v>
      </c>
      <c r="O23" s="28">
        <v>0</v>
      </c>
      <c r="P23" s="28" t="s">
        <v>277</v>
      </c>
      <c r="Q23" s="164">
        <v>240000</v>
      </c>
      <c r="R23" s="164">
        <v>100000</v>
      </c>
      <c r="S23" s="287" t="s">
        <v>620</v>
      </c>
      <c r="T23" s="28"/>
      <c r="U23" s="28"/>
      <c r="V23" s="28"/>
      <c r="W23" s="28">
        <v>1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</row>
    <row r="24" spans="1:42" ht="75" hidden="1" customHeight="1" x14ac:dyDescent="0.2">
      <c r="A24" s="28">
        <v>20</v>
      </c>
      <c r="B24" s="28">
        <v>6</v>
      </c>
      <c r="C24" s="88">
        <v>41478</v>
      </c>
      <c r="D24" s="28" t="s">
        <v>411</v>
      </c>
      <c r="E24" s="28" t="s">
        <v>380</v>
      </c>
      <c r="F24" s="28" t="s">
        <v>384</v>
      </c>
      <c r="G24" s="28" t="s">
        <v>412</v>
      </c>
      <c r="H24" s="28" t="s">
        <v>535</v>
      </c>
      <c r="I24" s="28" t="s">
        <v>413</v>
      </c>
      <c r="J24" s="28" t="s">
        <v>505</v>
      </c>
      <c r="K24" s="1" t="s">
        <v>118</v>
      </c>
      <c r="L24" s="124"/>
      <c r="M24" s="124">
        <v>2010</v>
      </c>
      <c r="N24" s="124">
        <v>1987</v>
      </c>
      <c r="O24" s="28">
        <v>0</v>
      </c>
      <c r="P24" s="28" t="s">
        <v>277</v>
      </c>
      <c r="Q24" s="164">
        <v>41280</v>
      </c>
      <c r="R24" s="164">
        <v>33024</v>
      </c>
      <c r="S24" s="287" t="s">
        <v>620</v>
      </c>
      <c r="T24" s="28"/>
      <c r="U24" s="28"/>
      <c r="V24" s="28"/>
      <c r="W24" s="28">
        <v>1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</row>
    <row r="25" spans="1:42" ht="75" hidden="1" customHeight="1" x14ac:dyDescent="0.2">
      <c r="A25" s="28">
        <v>21</v>
      </c>
      <c r="B25" s="28">
        <v>6</v>
      </c>
      <c r="C25" s="88">
        <v>41478</v>
      </c>
      <c r="D25" s="28" t="s">
        <v>414</v>
      </c>
      <c r="E25" s="28" t="s">
        <v>380</v>
      </c>
      <c r="F25" s="28" t="s">
        <v>384</v>
      </c>
      <c r="G25" s="28" t="s">
        <v>415</v>
      </c>
      <c r="H25" s="28" t="s">
        <v>535</v>
      </c>
      <c r="I25" s="28" t="s">
        <v>416</v>
      </c>
      <c r="J25" s="28" t="s">
        <v>505</v>
      </c>
      <c r="K25" s="1" t="s">
        <v>118</v>
      </c>
      <c r="L25" s="124"/>
      <c r="M25" s="124">
        <v>2004</v>
      </c>
      <c r="N25" s="124">
        <v>1963</v>
      </c>
      <c r="O25" s="28">
        <v>0</v>
      </c>
      <c r="P25" s="28" t="s">
        <v>277</v>
      </c>
      <c r="Q25" s="164">
        <v>120000</v>
      </c>
      <c r="R25" s="164">
        <v>96000</v>
      </c>
      <c r="S25" s="287" t="s">
        <v>620</v>
      </c>
      <c r="T25" s="28"/>
      <c r="U25" s="28"/>
      <c r="V25" s="28"/>
      <c r="W25" s="28">
        <v>1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</row>
    <row r="26" spans="1:42" ht="75" hidden="1" customHeight="1" x14ac:dyDescent="0.2">
      <c r="A26" s="28">
        <v>22</v>
      </c>
      <c r="B26" s="28">
        <v>6</v>
      </c>
      <c r="C26" s="88">
        <v>41478</v>
      </c>
      <c r="D26" s="28" t="s">
        <v>417</v>
      </c>
      <c r="E26" s="28" t="s">
        <v>380</v>
      </c>
      <c r="F26" s="28" t="s">
        <v>384</v>
      </c>
      <c r="G26" s="28" t="s">
        <v>304</v>
      </c>
      <c r="H26" s="28" t="s">
        <v>535</v>
      </c>
      <c r="I26" s="28" t="s">
        <v>296</v>
      </c>
      <c r="J26" s="28" t="s">
        <v>505</v>
      </c>
      <c r="K26" s="64" t="s">
        <v>120</v>
      </c>
      <c r="L26" s="124"/>
      <c r="M26" s="124">
        <v>2006</v>
      </c>
      <c r="N26" s="124">
        <v>1968</v>
      </c>
      <c r="O26" s="27">
        <v>0</v>
      </c>
      <c r="P26" s="28" t="s">
        <v>269</v>
      </c>
      <c r="Q26" s="164">
        <v>308686</v>
      </c>
      <c r="R26" s="164">
        <v>246949</v>
      </c>
      <c r="S26" s="287" t="s">
        <v>620</v>
      </c>
      <c r="T26" s="28"/>
      <c r="U26" s="28"/>
      <c r="V26" s="28"/>
      <c r="W26" s="28">
        <v>1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</row>
    <row r="27" spans="1:42" ht="75" hidden="1" customHeight="1" x14ac:dyDescent="0.2">
      <c r="A27" s="28">
        <v>23</v>
      </c>
      <c r="B27" s="28">
        <v>6</v>
      </c>
      <c r="C27" s="88">
        <v>41478</v>
      </c>
      <c r="D27" s="28" t="s">
        <v>418</v>
      </c>
      <c r="E27" s="28" t="s">
        <v>380</v>
      </c>
      <c r="F27" s="28" t="s">
        <v>384</v>
      </c>
      <c r="G27" s="28" t="s">
        <v>419</v>
      </c>
      <c r="H27" s="28" t="s">
        <v>535</v>
      </c>
      <c r="I27" s="71" t="s">
        <v>420</v>
      </c>
      <c r="J27" s="28" t="s">
        <v>505</v>
      </c>
      <c r="K27" s="1" t="s">
        <v>118</v>
      </c>
      <c r="L27" s="124"/>
      <c r="M27" s="124">
        <v>2004</v>
      </c>
      <c r="N27" s="124">
        <v>1968</v>
      </c>
      <c r="O27" s="28">
        <v>0</v>
      </c>
      <c r="P27" s="28" t="s">
        <v>269</v>
      </c>
      <c r="Q27" s="164">
        <v>220000</v>
      </c>
      <c r="R27" s="164">
        <v>176000</v>
      </c>
      <c r="S27" s="287" t="s">
        <v>620</v>
      </c>
      <c r="T27" s="28"/>
      <c r="U27" s="28"/>
      <c r="V27" s="28"/>
      <c r="W27" s="28">
        <v>1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</row>
    <row r="28" spans="1:42" ht="75" hidden="1" customHeight="1" x14ac:dyDescent="0.2">
      <c r="A28" s="28">
        <v>24</v>
      </c>
      <c r="B28" s="28">
        <v>6</v>
      </c>
      <c r="C28" s="88">
        <v>41478</v>
      </c>
      <c r="D28" s="28" t="s">
        <v>421</v>
      </c>
      <c r="E28" s="28" t="s">
        <v>379</v>
      </c>
      <c r="F28" s="28" t="s">
        <v>385</v>
      </c>
      <c r="G28" s="28" t="s">
        <v>422</v>
      </c>
      <c r="H28" s="28" t="s">
        <v>535</v>
      </c>
      <c r="I28" s="88" t="s">
        <v>423</v>
      </c>
      <c r="J28" s="28" t="s">
        <v>505</v>
      </c>
      <c r="K28" s="64" t="s">
        <v>495</v>
      </c>
      <c r="L28" s="124"/>
      <c r="M28" s="124">
        <v>2010</v>
      </c>
      <c r="N28" s="124">
        <v>1980</v>
      </c>
      <c r="O28" s="28">
        <v>0</v>
      </c>
      <c r="P28" s="28" t="s">
        <v>117</v>
      </c>
      <c r="Q28" s="164">
        <f>256853.23+57000</f>
        <v>313853.23</v>
      </c>
      <c r="R28" s="164">
        <v>174027</v>
      </c>
      <c r="S28" s="287" t="s">
        <v>620</v>
      </c>
      <c r="T28" s="28">
        <v>6</v>
      </c>
      <c r="U28" s="28">
        <v>0</v>
      </c>
      <c r="V28" s="28"/>
      <c r="W28" s="28">
        <v>2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</row>
    <row r="29" spans="1:42" ht="84.75" hidden="1" customHeight="1" x14ac:dyDescent="0.2">
      <c r="A29" s="28">
        <v>25</v>
      </c>
      <c r="B29" s="28">
        <v>6</v>
      </c>
      <c r="C29" s="88">
        <v>41478</v>
      </c>
      <c r="D29" s="28" t="s">
        <v>424</v>
      </c>
      <c r="E29" s="28" t="s">
        <v>380</v>
      </c>
      <c r="F29" s="28" t="s">
        <v>385</v>
      </c>
      <c r="G29" s="28" t="s">
        <v>425</v>
      </c>
      <c r="H29" s="28" t="s">
        <v>535</v>
      </c>
      <c r="I29" s="28" t="s">
        <v>426</v>
      </c>
      <c r="J29" s="28" t="s">
        <v>505</v>
      </c>
      <c r="K29" s="126" t="s">
        <v>493</v>
      </c>
      <c r="L29" s="127" t="s">
        <v>512</v>
      </c>
      <c r="M29" s="127">
        <v>2004</v>
      </c>
      <c r="N29" s="124">
        <v>1969</v>
      </c>
      <c r="O29" s="28">
        <v>0</v>
      </c>
      <c r="P29" s="28" t="s">
        <v>277</v>
      </c>
      <c r="Q29" s="164">
        <v>110000</v>
      </c>
      <c r="R29" s="164">
        <v>88000</v>
      </c>
      <c r="S29" s="287" t="s">
        <v>620</v>
      </c>
      <c r="T29" s="28"/>
      <c r="U29" s="28"/>
      <c r="V29" s="28"/>
      <c r="W29" s="28">
        <v>1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</row>
    <row r="30" spans="1:42" ht="75" hidden="1" customHeight="1" x14ac:dyDescent="0.2">
      <c r="A30" s="28">
        <v>26</v>
      </c>
      <c r="B30" s="28">
        <v>6</v>
      </c>
      <c r="C30" s="88">
        <v>41478</v>
      </c>
      <c r="D30" s="28" t="s">
        <v>427</v>
      </c>
      <c r="E30" s="28" t="s">
        <v>380</v>
      </c>
      <c r="F30" s="28" t="s">
        <v>385</v>
      </c>
      <c r="G30" s="28" t="s">
        <v>428</v>
      </c>
      <c r="H30" s="28" t="s">
        <v>535</v>
      </c>
      <c r="I30" s="28" t="s">
        <v>293</v>
      </c>
      <c r="J30" s="28" t="s">
        <v>505</v>
      </c>
      <c r="K30" s="64" t="s">
        <v>495</v>
      </c>
      <c r="L30" s="124"/>
      <c r="M30" s="124">
        <v>2012</v>
      </c>
      <c r="N30" s="124">
        <v>1984</v>
      </c>
      <c r="O30" s="28">
        <v>0</v>
      </c>
      <c r="P30" s="28" t="s">
        <v>269</v>
      </c>
      <c r="Q30" s="164">
        <v>45784</v>
      </c>
      <c r="R30" s="164">
        <v>36627</v>
      </c>
      <c r="S30" s="287" t="s">
        <v>620</v>
      </c>
      <c r="T30" s="28"/>
      <c r="U30" s="28"/>
      <c r="V30" s="28"/>
      <c r="W30" s="28">
        <v>1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</row>
    <row r="31" spans="1:42" ht="75" hidden="1" customHeight="1" x14ac:dyDescent="0.2">
      <c r="A31" s="28">
        <v>27</v>
      </c>
      <c r="B31" s="28">
        <v>6</v>
      </c>
      <c r="C31" s="88">
        <v>41478</v>
      </c>
      <c r="D31" s="28" t="s">
        <v>429</v>
      </c>
      <c r="E31" s="28" t="s">
        <v>380</v>
      </c>
      <c r="F31" s="28" t="s">
        <v>384</v>
      </c>
      <c r="G31" s="28" t="s">
        <v>430</v>
      </c>
      <c r="H31" s="28" t="s">
        <v>535</v>
      </c>
      <c r="I31" s="28" t="s">
        <v>420</v>
      </c>
      <c r="J31" s="28" t="s">
        <v>505</v>
      </c>
      <c r="K31" s="1" t="s">
        <v>118</v>
      </c>
      <c r="L31" s="124"/>
      <c r="M31" s="124">
        <v>2011</v>
      </c>
      <c r="N31" s="124">
        <v>1989</v>
      </c>
      <c r="O31" s="28">
        <v>0</v>
      </c>
      <c r="P31" s="28" t="s">
        <v>269</v>
      </c>
      <c r="Q31" s="164">
        <v>182677</v>
      </c>
      <c r="R31" s="164">
        <v>146141</v>
      </c>
      <c r="S31" s="287" t="s">
        <v>620</v>
      </c>
      <c r="T31" s="28"/>
      <c r="U31" s="28"/>
      <c r="V31" s="28"/>
      <c r="W31" s="28">
        <v>1</v>
      </c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</row>
    <row r="32" spans="1:42" ht="75" hidden="1" customHeight="1" x14ac:dyDescent="0.2">
      <c r="A32" s="28">
        <v>28</v>
      </c>
      <c r="B32" s="28">
        <v>6</v>
      </c>
      <c r="C32" s="88">
        <v>41478</v>
      </c>
      <c r="D32" s="28" t="s">
        <v>431</v>
      </c>
      <c r="E32" s="28" t="s">
        <v>380</v>
      </c>
      <c r="F32" s="28" t="s">
        <v>385</v>
      </c>
      <c r="G32" s="28" t="s">
        <v>481</v>
      </c>
      <c r="H32" s="28" t="s">
        <v>535</v>
      </c>
      <c r="I32" s="28" t="s">
        <v>432</v>
      </c>
      <c r="J32" s="28" t="s">
        <v>505</v>
      </c>
      <c r="K32" s="126" t="s">
        <v>493</v>
      </c>
      <c r="L32" s="127" t="s">
        <v>512</v>
      </c>
      <c r="M32" s="127">
        <v>2012</v>
      </c>
      <c r="N32" s="124">
        <v>1980</v>
      </c>
      <c r="O32" s="28">
        <v>0</v>
      </c>
      <c r="P32" s="28" t="s">
        <v>277</v>
      </c>
      <c r="Q32" s="164">
        <v>120000</v>
      </c>
      <c r="R32" s="164">
        <v>96000</v>
      </c>
      <c r="S32" s="287" t="s">
        <v>620</v>
      </c>
      <c r="T32" s="28"/>
      <c r="U32" s="28"/>
      <c r="V32" s="28"/>
      <c r="W32" s="28">
        <v>1</v>
      </c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</row>
    <row r="33" spans="1:42" ht="75" hidden="1" customHeight="1" x14ac:dyDescent="0.2">
      <c r="A33" s="28">
        <v>29</v>
      </c>
      <c r="B33" s="28">
        <v>6</v>
      </c>
      <c r="C33" s="88">
        <v>41478</v>
      </c>
      <c r="D33" s="28" t="s">
        <v>433</v>
      </c>
      <c r="E33" s="28" t="s">
        <v>380</v>
      </c>
      <c r="F33" s="28" t="s">
        <v>385</v>
      </c>
      <c r="G33" s="28" t="s">
        <v>434</v>
      </c>
      <c r="H33" s="28" t="s">
        <v>535</v>
      </c>
      <c r="I33" s="28" t="s">
        <v>293</v>
      </c>
      <c r="J33" s="28" t="s">
        <v>505</v>
      </c>
      <c r="K33" s="64" t="s">
        <v>495</v>
      </c>
      <c r="L33" s="124"/>
      <c r="M33" s="124">
        <v>2004</v>
      </c>
      <c r="N33" s="124">
        <v>1963</v>
      </c>
      <c r="O33" s="27">
        <v>0</v>
      </c>
      <c r="P33" s="28" t="s">
        <v>269</v>
      </c>
      <c r="Q33" s="164">
        <v>55499</v>
      </c>
      <c r="R33" s="164">
        <v>44399</v>
      </c>
      <c r="S33" s="287" t="s">
        <v>620</v>
      </c>
      <c r="T33" s="28"/>
      <c r="U33" s="28"/>
      <c r="V33" s="28"/>
      <c r="W33" s="28">
        <v>1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</row>
    <row r="34" spans="1:42" ht="75" hidden="1" customHeight="1" x14ac:dyDescent="0.2">
      <c r="A34" s="28">
        <v>30</v>
      </c>
      <c r="B34" s="28">
        <v>6</v>
      </c>
      <c r="C34" s="88">
        <v>41478</v>
      </c>
      <c r="D34" s="28" t="s">
        <v>435</v>
      </c>
      <c r="E34" s="28" t="s">
        <v>379</v>
      </c>
      <c r="F34" s="28" t="s">
        <v>384</v>
      </c>
      <c r="G34" s="28" t="s">
        <v>297</v>
      </c>
      <c r="H34" s="28" t="s">
        <v>535</v>
      </c>
      <c r="I34" s="28" t="s">
        <v>436</v>
      </c>
      <c r="J34" s="28" t="s">
        <v>505</v>
      </c>
      <c r="K34" s="1" t="s">
        <v>493</v>
      </c>
      <c r="L34" s="124" t="s">
        <v>119</v>
      </c>
      <c r="M34" s="124">
        <v>2008</v>
      </c>
      <c r="N34" s="124">
        <v>1965</v>
      </c>
      <c r="O34" s="28">
        <v>1</v>
      </c>
      <c r="P34" s="28" t="s">
        <v>269</v>
      </c>
      <c r="Q34" s="164">
        <v>450135</v>
      </c>
      <c r="R34" s="164">
        <v>360108</v>
      </c>
      <c r="S34" s="287" t="s">
        <v>620</v>
      </c>
      <c r="T34" s="28">
        <v>1</v>
      </c>
      <c r="U34" s="28"/>
      <c r="V34" s="28"/>
      <c r="W34" s="28">
        <v>1</v>
      </c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</row>
    <row r="35" spans="1:42" ht="75" hidden="1" customHeight="1" x14ac:dyDescent="0.2">
      <c r="A35" s="28">
        <v>31</v>
      </c>
      <c r="B35" s="28">
        <v>6</v>
      </c>
      <c r="C35" s="88">
        <v>41478</v>
      </c>
      <c r="D35" s="28" t="s">
        <v>437</v>
      </c>
      <c r="E35" s="28" t="s">
        <v>380</v>
      </c>
      <c r="F35" s="28" t="s">
        <v>385</v>
      </c>
      <c r="G35" s="28" t="s">
        <v>438</v>
      </c>
      <c r="H35" s="28" t="s">
        <v>535</v>
      </c>
      <c r="I35" s="28" t="s">
        <v>293</v>
      </c>
      <c r="J35" s="28" t="s">
        <v>505</v>
      </c>
      <c r="K35" s="64" t="s">
        <v>495</v>
      </c>
      <c r="L35" s="124"/>
      <c r="M35" s="124">
        <v>2004</v>
      </c>
      <c r="N35" s="124">
        <v>1968</v>
      </c>
      <c r="O35" s="28">
        <v>0</v>
      </c>
      <c r="P35" s="28" t="s">
        <v>269</v>
      </c>
      <c r="Q35" s="164">
        <v>180387</v>
      </c>
      <c r="R35" s="164">
        <v>144310</v>
      </c>
      <c r="S35" s="287" t="s">
        <v>620</v>
      </c>
      <c r="T35" s="28"/>
      <c r="U35" s="28"/>
      <c r="V35" s="28"/>
      <c r="W35" s="28">
        <v>1</v>
      </c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</row>
    <row r="36" spans="1:42" ht="75" hidden="1" customHeight="1" x14ac:dyDescent="0.2">
      <c r="A36" s="28">
        <v>32</v>
      </c>
      <c r="B36" s="28">
        <v>6</v>
      </c>
      <c r="C36" s="88">
        <v>41478</v>
      </c>
      <c r="D36" s="28" t="s">
        <v>439</v>
      </c>
      <c r="E36" s="28" t="s">
        <v>380</v>
      </c>
      <c r="F36" s="28" t="s">
        <v>385</v>
      </c>
      <c r="G36" s="28" t="s">
        <v>440</v>
      </c>
      <c r="H36" s="28" t="s">
        <v>535</v>
      </c>
      <c r="I36" s="28" t="s">
        <v>441</v>
      </c>
      <c r="J36" s="28" t="s">
        <v>505</v>
      </c>
      <c r="K36" s="64" t="s">
        <v>495</v>
      </c>
      <c r="L36" s="124"/>
      <c r="M36" s="124">
        <v>2013</v>
      </c>
      <c r="N36" s="124">
        <v>1982</v>
      </c>
      <c r="O36" s="28">
        <v>0</v>
      </c>
      <c r="P36" s="28" t="s">
        <v>269</v>
      </c>
      <c r="Q36" s="164">
        <v>104400</v>
      </c>
      <c r="R36" s="164">
        <v>83520</v>
      </c>
      <c r="S36" s="287" t="s">
        <v>620</v>
      </c>
      <c r="T36" s="28"/>
      <c r="U36" s="28"/>
      <c r="V36" s="28"/>
      <c r="W36" s="28">
        <v>1</v>
      </c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</row>
    <row r="37" spans="1:42" ht="75" hidden="1" customHeight="1" x14ac:dyDescent="0.2">
      <c r="A37" s="28">
        <v>33</v>
      </c>
      <c r="B37" s="28">
        <v>6</v>
      </c>
      <c r="C37" s="88">
        <v>41478</v>
      </c>
      <c r="D37" s="28" t="s">
        <v>442</v>
      </c>
      <c r="E37" s="28" t="s">
        <v>379</v>
      </c>
      <c r="F37" s="28" t="s">
        <v>385</v>
      </c>
      <c r="G37" s="28" t="s">
        <v>443</v>
      </c>
      <c r="H37" s="28" t="s">
        <v>535</v>
      </c>
      <c r="I37" s="28" t="s">
        <v>444</v>
      </c>
      <c r="J37" s="28" t="s">
        <v>505</v>
      </c>
      <c r="K37" s="1" t="s">
        <v>118</v>
      </c>
      <c r="L37" s="124"/>
      <c r="M37" s="124">
        <v>2002</v>
      </c>
      <c r="N37" s="124">
        <v>1956</v>
      </c>
      <c r="O37" s="28">
        <v>4</v>
      </c>
      <c r="P37" s="28" t="s">
        <v>114</v>
      </c>
      <c r="Q37" s="164">
        <f>19263+75000+55500</f>
        <v>149763</v>
      </c>
      <c r="R37" s="164">
        <v>81900</v>
      </c>
      <c r="S37" s="287" t="s">
        <v>620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</row>
    <row r="38" spans="1:42" ht="75" hidden="1" customHeight="1" x14ac:dyDescent="0.2">
      <c r="A38" s="28">
        <v>34</v>
      </c>
      <c r="B38" s="28">
        <v>19</v>
      </c>
      <c r="C38" s="88">
        <v>41529</v>
      </c>
      <c r="D38" s="28" t="s">
        <v>520</v>
      </c>
      <c r="E38" s="28" t="s">
        <v>380</v>
      </c>
      <c r="F38" s="28" t="s">
        <v>385</v>
      </c>
      <c r="G38" s="28" t="s">
        <v>521</v>
      </c>
      <c r="H38" s="28" t="s">
        <v>535</v>
      </c>
      <c r="I38" s="28" t="s">
        <v>138</v>
      </c>
      <c r="J38" s="28" t="s">
        <v>505</v>
      </c>
      <c r="K38" s="126" t="s">
        <v>493</v>
      </c>
      <c r="L38" s="127" t="s">
        <v>512</v>
      </c>
      <c r="M38" s="127">
        <v>2012</v>
      </c>
      <c r="N38" s="124">
        <v>1988</v>
      </c>
      <c r="O38" s="28">
        <v>0</v>
      </c>
      <c r="P38" s="28" t="s">
        <v>116</v>
      </c>
      <c r="Q38" s="164">
        <f>113061+150000</f>
        <v>263061</v>
      </c>
      <c r="R38" s="164">
        <f>90448+100000</f>
        <v>190448</v>
      </c>
      <c r="S38" s="287" t="s">
        <v>620</v>
      </c>
      <c r="T38" s="27"/>
      <c r="U38" s="27"/>
      <c r="V38" s="28"/>
      <c r="W38" s="349">
        <v>1</v>
      </c>
      <c r="X38" s="349"/>
      <c r="Y38" s="349"/>
      <c r="Z38" s="70"/>
      <c r="AA38" s="70"/>
      <c r="AB38" s="70"/>
      <c r="AC38" s="116"/>
      <c r="AD38" s="28"/>
      <c r="AE38" s="123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</row>
    <row r="39" spans="1:42" ht="75" hidden="1" customHeight="1" x14ac:dyDescent="0.2">
      <c r="A39" s="28">
        <v>35</v>
      </c>
      <c r="B39" s="28">
        <v>19</v>
      </c>
      <c r="C39" s="88">
        <v>41529</v>
      </c>
      <c r="D39" s="28" t="s">
        <v>523</v>
      </c>
      <c r="E39" s="28" t="s">
        <v>380</v>
      </c>
      <c r="F39" s="28" t="s">
        <v>385</v>
      </c>
      <c r="G39" s="28" t="s">
        <v>524</v>
      </c>
      <c r="H39" s="28" t="s">
        <v>535</v>
      </c>
      <c r="I39" s="28" t="s">
        <v>95</v>
      </c>
      <c r="J39" s="28" t="s">
        <v>505</v>
      </c>
      <c r="K39" s="64" t="s">
        <v>495</v>
      </c>
      <c r="L39" s="124"/>
      <c r="M39" s="124">
        <v>1997</v>
      </c>
      <c r="N39" s="124">
        <v>1960</v>
      </c>
      <c r="O39" s="28">
        <v>1</v>
      </c>
      <c r="P39" s="28" t="s">
        <v>269</v>
      </c>
      <c r="Q39" s="164">
        <v>28333</v>
      </c>
      <c r="R39" s="164">
        <v>22666</v>
      </c>
      <c r="S39" s="287" t="s">
        <v>620</v>
      </c>
      <c r="T39" s="117">
        <v>1</v>
      </c>
      <c r="U39" s="28">
        <v>1</v>
      </c>
      <c r="V39" s="28"/>
      <c r="W39" s="28">
        <v>1</v>
      </c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</row>
    <row r="40" spans="1:42" ht="75" hidden="1" customHeight="1" x14ac:dyDescent="0.2">
      <c r="A40" s="28">
        <v>36</v>
      </c>
      <c r="B40" s="28">
        <v>19</v>
      </c>
      <c r="C40" s="88">
        <v>41529</v>
      </c>
      <c r="D40" s="28" t="s">
        <v>525</v>
      </c>
      <c r="E40" s="28" t="s">
        <v>379</v>
      </c>
      <c r="F40" s="28" t="s">
        <v>384</v>
      </c>
      <c r="G40" s="28" t="s">
        <v>272</v>
      </c>
      <c r="H40" s="28" t="s">
        <v>535</v>
      </c>
      <c r="I40" s="28" t="s">
        <v>526</v>
      </c>
      <c r="J40" s="28" t="s">
        <v>505</v>
      </c>
      <c r="K40" s="64" t="s">
        <v>495</v>
      </c>
      <c r="L40" s="124"/>
      <c r="M40" s="124">
        <v>2011</v>
      </c>
      <c r="N40" s="124">
        <v>1982</v>
      </c>
      <c r="O40" s="28">
        <v>4</v>
      </c>
      <c r="P40" s="28" t="s">
        <v>527</v>
      </c>
      <c r="Q40" s="164">
        <v>537580</v>
      </c>
      <c r="R40" s="164">
        <v>200000</v>
      </c>
      <c r="S40" s="287" t="s">
        <v>620</v>
      </c>
      <c r="T40" s="118">
        <v>4</v>
      </c>
      <c r="U40" s="28">
        <v>0</v>
      </c>
      <c r="V40" s="28"/>
      <c r="W40" s="28">
        <v>2</v>
      </c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</row>
    <row r="41" spans="1:42" ht="75" hidden="1" customHeight="1" x14ac:dyDescent="0.2">
      <c r="A41" s="28">
        <v>37</v>
      </c>
      <c r="B41" s="28">
        <v>19</v>
      </c>
      <c r="C41" s="88">
        <v>41529</v>
      </c>
      <c r="D41" s="28" t="s">
        <v>528</v>
      </c>
      <c r="E41" s="28" t="s">
        <v>380</v>
      </c>
      <c r="F41" s="28" t="s">
        <v>385</v>
      </c>
      <c r="G41" s="28" t="s">
        <v>529</v>
      </c>
      <c r="H41" s="28" t="s">
        <v>535</v>
      </c>
      <c r="I41" s="28" t="s">
        <v>530</v>
      </c>
      <c r="J41" s="28" t="s">
        <v>505</v>
      </c>
      <c r="K41" s="64" t="s">
        <v>495</v>
      </c>
      <c r="L41" s="124"/>
      <c r="M41" s="124">
        <v>2004</v>
      </c>
      <c r="N41" s="124">
        <v>1959</v>
      </c>
      <c r="O41" s="28">
        <v>1</v>
      </c>
      <c r="P41" s="28" t="s">
        <v>115</v>
      </c>
      <c r="Q41" s="164">
        <f>198000+101800</f>
        <v>299800</v>
      </c>
      <c r="R41" s="164">
        <f>100000+81440</f>
        <v>181440</v>
      </c>
      <c r="S41" s="287" t="s">
        <v>620</v>
      </c>
      <c r="T41" s="117">
        <v>1</v>
      </c>
      <c r="U41" s="117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</row>
    <row r="42" spans="1:42" ht="75" hidden="1" customHeight="1" x14ac:dyDescent="0.2">
      <c r="A42" s="28">
        <v>38</v>
      </c>
      <c r="B42" s="28">
        <v>19</v>
      </c>
      <c r="C42" s="88">
        <v>41529</v>
      </c>
      <c r="D42" s="28" t="s">
        <v>531</v>
      </c>
      <c r="E42" s="28" t="s">
        <v>380</v>
      </c>
      <c r="F42" s="28" t="s">
        <v>385</v>
      </c>
      <c r="G42" s="28" t="s">
        <v>532</v>
      </c>
      <c r="H42" s="28" t="s">
        <v>535</v>
      </c>
      <c r="I42" s="28" t="s">
        <v>293</v>
      </c>
      <c r="J42" s="28" t="s">
        <v>505</v>
      </c>
      <c r="K42" s="64" t="s">
        <v>495</v>
      </c>
      <c r="L42" s="124"/>
      <c r="M42" s="124">
        <v>2010</v>
      </c>
      <c r="N42" s="124">
        <v>1986</v>
      </c>
      <c r="O42" s="28">
        <v>0</v>
      </c>
      <c r="P42" s="28" t="s">
        <v>277</v>
      </c>
      <c r="Q42" s="164">
        <v>124000</v>
      </c>
      <c r="R42" s="164">
        <v>99200</v>
      </c>
      <c r="S42" s="287" t="s">
        <v>620</v>
      </c>
      <c r="T42" s="117">
        <v>0</v>
      </c>
      <c r="U42" s="117">
        <v>0</v>
      </c>
      <c r="V42" s="28"/>
      <c r="W42" s="28">
        <v>1</v>
      </c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</row>
    <row r="43" spans="1:42" s="122" customFormat="1" ht="75" hidden="1" customHeight="1" x14ac:dyDescent="0.2">
      <c r="A43" s="28">
        <v>39</v>
      </c>
      <c r="B43" s="28">
        <v>21</v>
      </c>
      <c r="C43" s="88">
        <v>41535</v>
      </c>
      <c r="D43" s="28" t="s">
        <v>126</v>
      </c>
      <c r="E43" s="28" t="s">
        <v>380</v>
      </c>
      <c r="F43" s="28" t="s">
        <v>384</v>
      </c>
      <c r="G43" s="28" t="s">
        <v>127</v>
      </c>
      <c r="H43" s="28" t="s">
        <v>535</v>
      </c>
      <c r="I43" s="28" t="s">
        <v>296</v>
      </c>
      <c r="J43" s="28" t="s">
        <v>505</v>
      </c>
      <c r="K43" s="64" t="s">
        <v>120</v>
      </c>
      <c r="L43" s="124"/>
      <c r="M43" s="124">
        <v>2012</v>
      </c>
      <c r="N43" s="124">
        <v>1987</v>
      </c>
      <c r="O43" s="28">
        <v>0</v>
      </c>
      <c r="P43" s="28" t="s">
        <v>115</v>
      </c>
      <c r="Q43" s="164">
        <f>61292+114594</f>
        <v>175886</v>
      </c>
      <c r="R43" s="164">
        <f>49033+91675</f>
        <v>140708</v>
      </c>
      <c r="S43" s="287" t="s">
        <v>620</v>
      </c>
      <c r="T43" s="117">
        <v>0</v>
      </c>
      <c r="U43" s="117">
        <v>0</v>
      </c>
      <c r="V43" s="71"/>
      <c r="W43" s="28">
        <v>1</v>
      </c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</row>
    <row r="44" spans="1:42" s="122" customFormat="1" ht="75" hidden="1" customHeight="1" x14ac:dyDescent="0.2">
      <c r="A44" s="28">
        <v>40</v>
      </c>
      <c r="B44" s="28">
        <v>21</v>
      </c>
      <c r="C44" s="88">
        <v>41535</v>
      </c>
      <c r="D44" s="71" t="s">
        <v>128</v>
      </c>
      <c r="E44" s="28" t="s">
        <v>380</v>
      </c>
      <c r="F44" s="28" t="s">
        <v>385</v>
      </c>
      <c r="G44" s="28" t="s">
        <v>129</v>
      </c>
      <c r="H44" s="28" t="s">
        <v>535</v>
      </c>
      <c r="I44" s="28" t="s">
        <v>130</v>
      </c>
      <c r="J44" s="28" t="s">
        <v>505</v>
      </c>
      <c r="K44" s="64" t="s">
        <v>495</v>
      </c>
      <c r="L44" s="124"/>
      <c r="M44" s="124">
        <v>2012</v>
      </c>
      <c r="N44" s="124">
        <v>1950</v>
      </c>
      <c r="O44" s="28">
        <v>0</v>
      </c>
      <c r="P44" s="28" t="s">
        <v>131</v>
      </c>
      <c r="Q44" s="164">
        <v>90794</v>
      </c>
      <c r="R44" s="164">
        <v>72635</v>
      </c>
      <c r="S44" s="287" t="s">
        <v>620</v>
      </c>
      <c r="T44" s="117">
        <v>0</v>
      </c>
      <c r="U44" s="119">
        <v>0</v>
      </c>
      <c r="V44" s="71"/>
      <c r="W44" s="71">
        <v>1</v>
      </c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</row>
    <row r="45" spans="1:42" s="122" customFormat="1" ht="75" hidden="1" customHeight="1" x14ac:dyDescent="0.2">
      <c r="A45" s="28">
        <v>41</v>
      </c>
      <c r="B45" s="28">
        <v>21</v>
      </c>
      <c r="C45" s="88">
        <v>41535</v>
      </c>
      <c r="D45" s="28" t="s">
        <v>132</v>
      </c>
      <c r="E45" s="28" t="s">
        <v>380</v>
      </c>
      <c r="F45" s="28" t="s">
        <v>384</v>
      </c>
      <c r="G45" s="28" t="s">
        <v>133</v>
      </c>
      <c r="H45" s="28" t="s">
        <v>535</v>
      </c>
      <c r="I45" s="28" t="s">
        <v>134</v>
      </c>
      <c r="J45" s="28" t="s">
        <v>505</v>
      </c>
      <c r="K45" s="64" t="s">
        <v>495</v>
      </c>
      <c r="L45" s="124"/>
      <c r="M45" s="124">
        <v>2009</v>
      </c>
      <c r="N45" s="124">
        <v>1967</v>
      </c>
      <c r="O45" s="28">
        <v>0</v>
      </c>
      <c r="P45" s="28" t="s">
        <v>114</v>
      </c>
      <c r="Q45" s="164">
        <f>511765.11+142500</f>
        <v>654265.11</v>
      </c>
      <c r="R45" s="164">
        <f>200000+114000</f>
        <v>314000</v>
      </c>
      <c r="S45" s="287" t="s">
        <v>620</v>
      </c>
      <c r="T45" s="117">
        <v>0</v>
      </c>
      <c r="U45" s="119">
        <v>0</v>
      </c>
      <c r="V45" s="71"/>
      <c r="W45" s="71">
        <v>1</v>
      </c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</row>
    <row r="46" spans="1:42" s="122" customFormat="1" ht="75" hidden="1" customHeight="1" x14ac:dyDescent="0.2">
      <c r="A46" s="28">
        <v>42</v>
      </c>
      <c r="B46" s="28">
        <v>21</v>
      </c>
      <c r="C46" s="88">
        <v>41535</v>
      </c>
      <c r="D46" s="28" t="s">
        <v>135</v>
      </c>
      <c r="E46" s="28" t="s">
        <v>380</v>
      </c>
      <c r="F46" s="28" t="s">
        <v>384</v>
      </c>
      <c r="G46" s="28" t="s">
        <v>136</v>
      </c>
      <c r="H46" s="28" t="s">
        <v>535</v>
      </c>
      <c r="I46" s="28" t="s">
        <v>137</v>
      </c>
      <c r="J46" s="28" t="s">
        <v>505</v>
      </c>
      <c r="K46" s="1" t="s">
        <v>118</v>
      </c>
      <c r="L46" s="124"/>
      <c r="M46" s="124">
        <v>2011</v>
      </c>
      <c r="N46" s="124">
        <v>1983</v>
      </c>
      <c r="O46" s="28">
        <v>0</v>
      </c>
      <c r="P46" s="28" t="s">
        <v>269</v>
      </c>
      <c r="Q46" s="164">
        <v>160000</v>
      </c>
      <c r="R46" s="164">
        <v>128000</v>
      </c>
      <c r="S46" s="287" t="s">
        <v>620</v>
      </c>
      <c r="T46" s="117">
        <v>0</v>
      </c>
      <c r="U46" s="119">
        <v>0</v>
      </c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</row>
    <row r="47" spans="1:42" ht="75" hidden="1" customHeight="1" x14ac:dyDescent="0.2">
      <c r="A47" s="28">
        <v>43</v>
      </c>
      <c r="B47" s="28">
        <v>23</v>
      </c>
      <c r="C47" s="28" t="s">
        <v>356</v>
      </c>
      <c r="D47" s="28" t="s">
        <v>330</v>
      </c>
      <c r="E47" s="28" t="s">
        <v>380</v>
      </c>
      <c r="F47" s="28" t="s">
        <v>385</v>
      </c>
      <c r="G47" s="28" t="s">
        <v>331</v>
      </c>
      <c r="H47" s="28" t="s">
        <v>535</v>
      </c>
      <c r="I47" s="28" t="s">
        <v>332</v>
      </c>
      <c r="J47" s="28" t="s">
        <v>505</v>
      </c>
      <c r="K47" s="126" t="s">
        <v>493</v>
      </c>
      <c r="L47" s="127" t="s">
        <v>512</v>
      </c>
      <c r="M47" s="127">
        <v>2012</v>
      </c>
      <c r="N47" s="124">
        <v>1989</v>
      </c>
      <c r="O47" s="27">
        <v>0</v>
      </c>
      <c r="P47" s="28" t="s">
        <v>113</v>
      </c>
      <c r="Q47" s="164">
        <f>45565+77000+132000</f>
        <v>254565</v>
      </c>
      <c r="R47" s="164">
        <f>22782+61600+100000</f>
        <v>184382</v>
      </c>
      <c r="S47" s="287" t="s">
        <v>620</v>
      </c>
      <c r="T47" s="117">
        <v>0</v>
      </c>
      <c r="U47" s="117">
        <v>0</v>
      </c>
      <c r="V47" s="28"/>
      <c r="W47" s="28">
        <v>1</v>
      </c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</row>
    <row r="48" spans="1:42" ht="75" hidden="1" customHeight="1" x14ac:dyDescent="0.2">
      <c r="A48" s="28">
        <v>44</v>
      </c>
      <c r="B48" s="28">
        <v>23</v>
      </c>
      <c r="C48" s="28" t="s">
        <v>356</v>
      </c>
      <c r="D48" s="28" t="s">
        <v>333</v>
      </c>
      <c r="E48" s="28" t="s">
        <v>380</v>
      </c>
      <c r="F48" s="28" t="s">
        <v>384</v>
      </c>
      <c r="G48" s="28" t="s">
        <v>136</v>
      </c>
      <c r="H48" s="28" t="s">
        <v>535</v>
      </c>
      <c r="I48" s="28" t="s">
        <v>334</v>
      </c>
      <c r="J48" s="28" t="s">
        <v>505</v>
      </c>
      <c r="K48" s="1" t="s">
        <v>118</v>
      </c>
      <c r="L48" s="124"/>
      <c r="M48" s="124">
        <v>2000</v>
      </c>
      <c r="N48" s="124">
        <v>1968</v>
      </c>
      <c r="O48" s="28">
        <v>0</v>
      </c>
      <c r="P48" s="28" t="s">
        <v>522</v>
      </c>
      <c r="Q48" s="164">
        <v>160000</v>
      </c>
      <c r="R48" s="164">
        <v>100000</v>
      </c>
      <c r="S48" s="287" t="s">
        <v>620</v>
      </c>
      <c r="T48" s="117">
        <v>0</v>
      </c>
      <c r="U48" s="117">
        <v>0</v>
      </c>
      <c r="V48" s="28"/>
      <c r="W48" s="28">
        <v>1</v>
      </c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</row>
    <row r="49" spans="1:42" ht="75" hidden="1" customHeight="1" x14ac:dyDescent="0.2">
      <c r="A49" s="28">
        <v>45</v>
      </c>
      <c r="B49" s="28">
        <v>23</v>
      </c>
      <c r="C49" s="28" t="s">
        <v>356</v>
      </c>
      <c r="D49" s="28" t="s">
        <v>335</v>
      </c>
      <c r="E49" s="28" t="s">
        <v>380</v>
      </c>
      <c r="F49" s="28" t="s">
        <v>385</v>
      </c>
      <c r="G49" s="28" t="s">
        <v>331</v>
      </c>
      <c r="H49" s="28" t="s">
        <v>535</v>
      </c>
      <c r="I49" s="28" t="s">
        <v>336</v>
      </c>
      <c r="J49" s="28" t="s">
        <v>505</v>
      </c>
      <c r="K49" s="1" t="s">
        <v>118</v>
      </c>
      <c r="L49" s="124"/>
      <c r="M49" s="124">
        <v>2012</v>
      </c>
      <c r="N49" s="124">
        <v>1982</v>
      </c>
      <c r="O49" s="28">
        <v>0</v>
      </c>
      <c r="P49" s="28" t="s">
        <v>111</v>
      </c>
      <c r="Q49" s="164">
        <f>88500+47868+120000</f>
        <v>256368</v>
      </c>
      <c r="R49" s="164">
        <f>70800+23934+96000</f>
        <v>190734</v>
      </c>
      <c r="S49" s="287" t="s">
        <v>620</v>
      </c>
      <c r="T49" s="117"/>
      <c r="U49" s="117"/>
      <c r="V49" s="28"/>
      <c r="W49" s="28">
        <v>1</v>
      </c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</row>
    <row r="50" spans="1:42" ht="75" hidden="1" customHeight="1" x14ac:dyDescent="0.2">
      <c r="A50" s="28">
        <v>46</v>
      </c>
      <c r="B50" s="28">
        <v>23</v>
      </c>
      <c r="C50" s="28" t="s">
        <v>356</v>
      </c>
      <c r="D50" s="28" t="s">
        <v>337</v>
      </c>
      <c r="E50" s="28" t="s">
        <v>380</v>
      </c>
      <c r="F50" s="28" t="s">
        <v>385</v>
      </c>
      <c r="G50" s="28" t="s">
        <v>338</v>
      </c>
      <c r="H50" s="28" t="s">
        <v>535</v>
      </c>
      <c r="I50" s="71" t="s">
        <v>339</v>
      </c>
      <c r="J50" s="28" t="s">
        <v>505</v>
      </c>
      <c r="K50" s="64" t="s">
        <v>495</v>
      </c>
      <c r="L50" s="124"/>
      <c r="M50" s="124">
        <v>2009</v>
      </c>
      <c r="N50" s="124">
        <v>1970</v>
      </c>
      <c r="O50" s="28">
        <v>0</v>
      </c>
      <c r="P50" s="28" t="s">
        <v>112</v>
      </c>
      <c r="Q50" s="164">
        <f>238592+89810</f>
        <v>328402</v>
      </c>
      <c r="R50" s="164">
        <f>119296+71848</f>
        <v>191144</v>
      </c>
      <c r="S50" s="287" t="s">
        <v>620</v>
      </c>
      <c r="T50" s="117">
        <v>0</v>
      </c>
      <c r="U50" s="117">
        <v>0</v>
      </c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</row>
    <row r="51" spans="1:42" ht="75" hidden="1" customHeight="1" x14ac:dyDescent="0.2">
      <c r="A51" s="28">
        <v>47</v>
      </c>
      <c r="B51" s="28">
        <v>23</v>
      </c>
      <c r="C51" s="28" t="s">
        <v>356</v>
      </c>
      <c r="D51" s="28" t="s">
        <v>340</v>
      </c>
      <c r="E51" s="28" t="s">
        <v>380</v>
      </c>
      <c r="F51" s="28" t="s">
        <v>384</v>
      </c>
      <c r="G51" s="28" t="s">
        <v>341</v>
      </c>
      <c r="H51" s="28" t="s">
        <v>535</v>
      </c>
      <c r="I51" s="28" t="s">
        <v>342</v>
      </c>
      <c r="J51" s="28" t="s">
        <v>505</v>
      </c>
      <c r="K51" s="1" t="s">
        <v>118</v>
      </c>
      <c r="L51" s="124"/>
      <c r="M51" s="124">
        <v>2012</v>
      </c>
      <c r="N51" s="124">
        <v>1985</v>
      </c>
      <c r="O51" s="27">
        <v>0</v>
      </c>
      <c r="P51" s="28" t="s">
        <v>269</v>
      </c>
      <c r="Q51" s="164">
        <f>152590+200000</f>
        <v>352590</v>
      </c>
      <c r="R51" s="164">
        <f>122072+100000</f>
        <v>222072</v>
      </c>
      <c r="S51" s="287" t="s">
        <v>620</v>
      </c>
      <c r="T51" s="117">
        <v>0</v>
      </c>
      <c r="U51" s="117">
        <v>1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</row>
    <row r="52" spans="1:42" ht="75" hidden="1" customHeight="1" x14ac:dyDescent="0.2">
      <c r="A52" s="28">
        <v>48</v>
      </c>
      <c r="B52" s="28">
        <v>23</v>
      </c>
      <c r="C52" s="28" t="s">
        <v>356</v>
      </c>
      <c r="D52" s="28" t="s">
        <v>343</v>
      </c>
      <c r="E52" s="28" t="s">
        <v>380</v>
      </c>
      <c r="F52" s="28" t="s">
        <v>385</v>
      </c>
      <c r="G52" s="28" t="s">
        <v>344</v>
      </c>
      <c r="H52" s="28" t="s">
        <v>535</v>
      </c>
      <c r="I52" s="28" t="s">
        <v>345</v>
      </c>
      <c r="J52" s="28" t="s">
        <v>505</v>
      </c>
      <c r="K52" s="64" t="s">
        <v>495</v>
      </c>
      <c r="L52" s="124"/>
      <c r="M52" s="124">
        <v>2012</v>
      </c>
      <c r="N52" s="124">
        <v>1982</v>
      </c>
      <c r="O52" s="28">
        <v>0</v>
      </c>
      <c r="P52" s="28" t="s">
        <v>269</v>
      </c>
      <c r="Q52" s="164">
        <v>67520</v>
      </c>
      <c r="R52" s="164">
        <v>54016</v>
      </c>
      <c r="S52" s="287" t="s">
        <v>620</v>
      </c>
      <c r="T52" s="117">
        <v>0</v>
      </c>
      <c r="U52" s="117">
        <v>0</v>
      </c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</row>
    <row r="53" spans="1:42" ht="75" hidden="1" customHeight="1" x14ac:dyDescent="0.2">
      <c r="A53" s="28">
        <v>49</v>
      </c>
      <c r="B53" s="28">
        <v>23</v>
      </c>
      <c r="C53" s="28" t="s">
        <v>356</v>
      </c>
      <c r="D53" s="28" t="s">
        <v>346</v>
      </c>
      <c r="E53" s="28" t="s">
        <v>380</v>
      </c>
      <c r="F53" s="28" t="s">
        <v>385</v>
      </c>
      <c r="G53" s="28" t="s">
        <v>347</v>
      </c>
      <c r="H53" s="28" t="s">
        <v>535</v>
      </c>
      <c r="I53" s="28" t="s">
        <v>348</v>
      </c>
      <c r="J53" s="28" t="s">
        <v>505</v>
      </c>
      <c r="K53" s="124" t="s">
        <v>495</v>
      </c>
      <c r="L53" s="124"/>
      <c r="M53" s="124">
        <v>2002</v>
      </c>
      <c r="N53" s="124">
        <v>1959</v>
      </c>
      <c r="O53" s="27">
        <v>0</v>
      </c>
      <c r="P53" s="28" t="s">
        <v>270</v>
      </c>
      <c r="Q53" s="164">
        <v>130913</v>
      </c>
      <c r="R53" s="164">
        <v>65457</v>
      </c>
      <c r="S53" s="287" t="s">
        <v>620</v>
      </c>
      <c r="T53" s="117">
        <v>0</v>
      </c>
      <c r="U53" s="117">
        <v>0</v>
      </c>
      <c r="V53" s="28"/>
      <c r="W53" s="28">
        <v>1</v>
      </c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</row>
    <row r="54" spans="1:42" ht="75" hidden="1" customHeight="1" x14ac:dyDescent="0.2">
      <c r="A54" s="28">
        <v>50</v>
      </c>
      <c r="B54" s="28">
        <v>23</v>
      </c>
      <c r="C54" s="28" t="s">
        <v>356</v>
      </c>
      <c r="D54" s="28" t="s">
        <v>17</v>
      </c>
      <c r="E54" s="28" t="s">
        <v>380</v>
      </c>
      <c r="F54" s="28" t="s">
        <v>384</v>
      </c>
      <c r="G54" s="28" t="s">
        <v>349</v>
      </c>
      <c r="H54" s="28" t="s">
        <v>535</v>
      </c>
      <c r="I54" s="28" t="s">
        <v>350</v>
      </c>
      <c r="J54" s="28" t="s">
        <v>505</v>
      </c>
      <c r="K54" s="124" t="s">
        <v>120</v>
      </c>
      <c r="L54" s="124"/>
      <c r="M54" s="124">
        <v>2004</v>
      </c>
      <c r="N54" s="124">
        <v>1958</v>
      </c>
      <c r="O54" s="28">
        <v>0</v>
      </c>
      <c r="P54" s="28" t="s">
        <v>351</v>
      </c>
      <c r="Q54" s="164">
        <v>138059</v>
      </c>
      <c r="R54" s="164">
        <v>69029</v>
      </c>
      <c r="S54" s="287" t="s">
        <v>620</v>
      </c>
      <c r="T54" s="117">
        <v>0</v>
      </c>
      <c r="U54" s="117">
        <v>1</v>
      </c>
      <c r="V54" s="28"/>
      <c r="W54" s="28">
        <v>1</v>
      </c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</row>
    <row r="55" spans="1:42" ht="72.75" hidden="1" customHeight="1" x14ac:dyDescent="0.2">
      <c r="A55" s="28">
        <v>51</v>
      </c>
      <c r="B55" s="28">
        <v>23</v>
      </c>
      <c r="C55" s="28" t="s">
        <v>356</v>
      </c>
      <c r="D55" s="28" t="s">
        <v>352</v>
      </c>
      <c r="E55" s="28" t="s">
        <v>379</v>
      </c>
      <c r="F55" s="28" t="s">
        <v>385</v>
      </c>
      <c r="G55" s="28" t="s">
        <v>353</v>
      </c>
      <c r="H55" s="28" t="s">
        <v>535</v>
      </c>
      <c r="I55" s="28" t="s">
        <v>354</v>
      </c>
      <c r="J55" s="28" t="s">
        <v>505</v>
      </c>
      <c r="K55" s="126" t="s">
        <v>493</v>
      </c>
      <c r="L55" s="127" t="s">
        <v>512</v>
      </c>
      <c r="M55" s="127">
        <v>2002</v>
      </c>
      <c r="N55" s="124">
        <v>1951</v>
      </c>
      <c r="O55" s="28">
        <v>13</v>
      </c>
      <c r="P55" s="28" t="s">
        <v>351</v>
      </c>
      <c r="Q55" s="164">
        <v>568338</v>
      </c>
      <c r="R55" s="164">
        <v>200000</v>
      </c>
      <c r="S55" s="287" t="s">
        <v>620</v>
      </c>
      <c r="T55" s="117">
        <v>13</v>
      </c>
      <c r="U55" s="117">
        <v>0</v>
      </c>
      <c r="V55" s="28"/>
      <c r="W55" s="28">
        <v>6</v>
      </c>
      <c r="X55" s="28"/>
      <c r="Y55" s="28">
        <v>6</v>
      </c>
      <c r="Z55" s="28"/>
      <c r="AA55" s="28"/>
      <c r="AB55" s="28"/>
      <c r="AC55" s="28"/>
      <c r="AD55" s="28"/>
      <c r="AE55" s="28"/>
      <c r="AF55" s="28">
        <v>13</v>
      </c>
      <c r="AG55" s="28">
        <v>3</v>
      </c>
      <c r="AH55" s="28">
        <v>10</v>
      </c>
      <c r="AI55" s="28"/>
      <c r="AJ55" s="28"/>
      <c r="AK55" s="28"/>
      <c r="AL55" s="28"/>
      <c r="AM55" s="28"/>
      <c r="AN55" s="28"/>
      <c r="AO55" s="28"/>
      <c r="AP55" s="28"/>
    </row>
    <row r="56" spans="1:42" ht="63.75" hidden="1" customHeight="1" x14ac:dyDescent="0.2">
      <c r="A56" s="28">
        <v>52</v>
      </c>
      <c r="B56" s="28">
        <v>23</v>
      </c>
      <c r="C56" s="28" t="s">
        <v>356</v>
      </c>
      <c r="D56" s="28" t="s">
        <v>355</v>
      </c>
      <c r="E56" s="28" t="s">
        <v>380</v>
      </c>
      <c r="F56" s="28" t="s">
        <v>385</v>
      </c>
      <c r="G56" s="28" t="s">
        <v>341</v>
      </c>
      <c r="H56" s="28" t="s">
        <v>535</v>
      </c>
      <c r="I56" s="28" t="s">
        <v>345</v>
      </c>
      <c r="J56" s="28" t="s">
        <v>505</v>
      </c>
      <c r="K56" s="124" t="s">
        <v>495</v>
      </c>
      <c r="L56" s="124"/>
      <c r="M56" s="124">
        <v>2011</v>
      </c>
      <c r="N56" s="124">
        <v>1949</v>
      </c>
      <c r="O56" s="28">
        <v>0</v>
      </c>
      <c r="P56" s="28" t="s">
        <v>269</v>
      </c>
      <c r="Q56" s="164">
        <v>214980</v>
      </c>
      <c r="R56" s="164">
        <v>171984</v>
      </c>
      <c r="S56" s="287" t="s">
        <v>620</v>
      </c>
      <c r="T56" s="117">
        <v>0</v>
      </c>
      <c r="U56" s="117">
        <v>0</v>
      </c>
      <c r="V56" s="28"/>
      <c r="W56" s="28">
        <v>1</v>
      </c>
      <c r="X56" s="28"/>
      <c r="Y56" s="28"/>
      <c r="Z56" s="28"/>
      <c r="AA56" s="28"/>
      <c r="AB56" s="28"/>
      <c r="AC56" s="28"/>
      <c r="AD56" s="28">
        <v>1</v>
      </c>
      <c r="AE56" s="28"/>
      <c r="AF56" s="28">
        <v>0</v>
      </c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s="120" customFormat="1" ht="107.25" hidden="1" customHeight="1" x14ac:dyDescent="0.2">
      <c r="A57" s="28">
        <v>53</v>
      </c>
      <c r="B57" s="28">
        <v>27</v>
      </c>
      <c r="C57" s="88">
        <v>41564</v>
      </c>
      <c r="D57" s="28" t="s">
        <v>319</v>
      </c>
      <c r="E57" s="28" t="s">
        <v>380</v>
      </c>
      <c r="F57" s="28" t="s">
        <v>384</v>
      </c>
      <c r="G57" s="28" t="s">
        <v>592</v>
      </c>
      <c r="H57" s="28" t="s">
        <v>535</v>
      </c>
      <c r="I57" s="28" t="s">
        <v>593</v>
      </c>
      <c r="J57" s="28" t="s">
        <v>505</v>
      </c>
      <c r="K57" s="124" t="s">
        <v>120</v>
      </c>
      <c r="L57" s="124"/>
      <c r="M57" s="124">
        <v>2011</v>
      </c>
      <c r="N57" s="124">
        <v>1977</v>
      </c>
      <c r="O57" s="28">
        <v>4</v>
      </c>
      <c r="P57" s="28" t="s">
        <v>277</v>
      </c>
      <c r="Q57" s="164">
        <v>144000</v>
      </c>
      <c r="R57" s="164">
        <v>100000</v>
      </c>
      <c r="S57" s="287" t="s">
        <v>620</v>
      </c>
      <c r="T57" s="28">
        <v>4</v>
      </c>
      <c r="U57" s="28">
        <v>2</v>
      </c>
      <c r="V57" s="28"/>
      <c r="W57" s="28">
        <v>1</v>
      </c>
      <c r="X57" s="28">
        <v>1</v>
      </c>
      <c r="Y57" s="28"/>
      <c r="Z57" s="28"/>
      <c r="AA57" s="28"/>
      <c r="AB57" s="28"/>
      <c r="AC57" s="28"/>
      <c r="AD57" s="28"/>
      <c r="AE57" s="28"/>
      <c r="AF57" s="28">
        <v>7</v>
      </c>
      <c r="AG57" s="28">
        <v>4</v>
      </c>
      <c r="AH57" s="28">
        <v>3</v>
      </c>
      <c r="AI57" s="28">
        <v>1</v>
      </c>
      <c r="AJ57" s="28"/>
      <c r="AK57" s="28"/>
      <c r="AL57" s="28"/>
      <c r="AM57" s="28">
        <v>1</v>
      </c>
      <c r="AN57" s="28"/>
      <c r="AO57" s="28">
        <v>9</v>
      </c>
      <c r="AP57" s="28">
        <v>0</v>
      </c>
    </row>
    <row r="58" spans="1:42" s="120" customFormat="1" ht="75" hidden="1" customHeight="1" x14ac:dyDescent="0.2">
      <c r="A58" s="28">
        <v>54</v>
      </c>
      <c r="B58" s="28">
        <v>27</v>
      </c>
      <c r="C58" s="88">
        <v>41564</v>
      </c>
      <c r="D58" s="159" t="s">
        <v>580</v>
      </c>
      <c r="E58" s="28" t="s">
        <v>380</v>
      </c>
      <c r="F58" s="28" t="s">
        <v>384</v>
      </c>
      <c r="G58" s="28" t="s">
        <v>594</v>
      </c>
      <c r="H58" s="28" t="s">
        <v>535</v>
      </c>
      <c r="I58" s="28" t="s">
        <v>1057</v>
      </c>
      <c r="J58" s="28" t="s">
        <v>505</v>
      </c>
      <c r="K58" s="126" t="s">
        <v>493</v>
      </c>
      <c r="L58" s="124" t="s">
        <v>1058</v>
      </c>
      <c r="M58" s="124">
        <v>2012</v>
      </c>
      <c r="N58" s="124">
        <v>1971</v>
      </c>
      <c r="O58" s="28">
        <v>0</v>
      </c>
      <c r="P58" s="28" t="s">
        <v>116</v>
      </c>
      <c r="Q58" s="164">
        <v>1260000</v>
      </c>
      <c r="R58" s="164">
        <v>548000</v>
      </c>
      <c r="S58" s="287" t="s">
        <v>620</v>
      </c>
      <c r="T58" s="28">
        <v>0</v>
      </c>
      <c r="U58" s="28">
        <v>3</v>
      </c>
      <c r="V58" s="28"/>
      <c r="W58" s="28">
        <v>1</v>
      </c>
      <c r="X58" s="28">
        <v>1</v>
      </c>
      <c r="Y58" s="28"/>
      <c r="Z58" s="28"/>
      <c r="AA58" s="28"/>
      <c r="AB58" s="28"/>
      <c r="AC58" s="28"/>
      <c r="AD58" s="28"/>
      <c r="AE58" s="28"/>
      <c r="AF58" s="28">
        <v>3</v>
      </c>
      <c r="AG58" s="28">
        <v>3</v>
      </c>
      <c r="AH58" s="28"/>
      <c r="AI58" s="28"/>
      <c r="AJ58" s="28"/>
      <c r="AK58" s="28"/>
      <c r="AL58" s="28"/>
      <c r="AM58" s="28"/>
      <c r="AN58" s="28"/>
      <c r="AO58" s="28">
        <v>5</v>
      </c>
      <c r="AP58" s="28">
        <v>0</v>
      </c>
    </row>
    <row r="59" spans="1:42" s="120" customFormat="1" ht="75" hidden="1" customHeight="1" x14ac:dyDescent="0.2">
      <c r="A59" s="28">
        <v>55</v>
      </c>
      <c r="B59" s="28">
        <v>27</v>
      </c>
      <c r="C59" s="88">
        <v>41564</v>
      </c>
      <c r="D59" s="159" t="s">
        <v>581</v>
      </c>
      <c r="E59" s="28" t="s">
        <v>380</v>
      </c>
      <c r="F59" s="28" t="s">
        <v>385</v>
      </c>
      <c r="G59" s="28" t="s">
        <v>136</v>
      </c>
      <c r="H59" s="28" t="s">
        <v>535</v>
      </c>
      <c r="I59" s="159" t="s">
        <v>595</v>
      </c>
      <c r="J59" s="28" t="s">
        <v>505</v>
      </c>
      <c r="K59" s="126" t="s">
        <v>493</v>
      </c>
      <c r="L59" s="127" t="s">
        <v>512</v>
      </c>
      <c r="M59" s="127">
        <v>2013</v>
      </c>
      <c r="N59" s="293">
        <v>1966</v>
      </c>
      <c r="O59" s="163">
        <v>0</v>
      </c>
      <c r="P59" s="28" t="s">
        <v>269</v>
      </c>
      <c r="Q59" s="165">
        <v>35905</v>
      </c>
      <c r="R59" s="165">
        <v>28724</v>
      </c>
      <c r="S59" s="287" t="s">
        <v>620</v>
      </c>
      <c r="T59" s="28">
        <v>0</v>
      </c>
      <c r="U59" s="28">
        <v>0</v>
      </c>
      <c r="V59" s="28"/>
      <c r="W59" s="28">
        <v>1</v>
      </c>
      <c r="X59" s="28"/>
      <c r="Y59" s="28">
        <v>1</v>
      </c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s="120" customFormat="1" ht="75" hidden="1" customHeight="1" x14ac:dyDescent="0.2">
      <c r="A60" s="28">
        <v>56</v>
      </c>
      <c r="B60" s="28">
        <v>27</v>
      </c>
      <c r="C60" s="88">
        <v>41564</v>
      </c>
      <c r="D60" s="159" t="s">
        <v>582</v>
      </c>
      <c r="E60" s="28" t="s">
        <v>380</v>
      </c>
      <c r="F60" s="28" t="s">
        <v>385</v>
      </c>
      <c r="G60" s="28" t="s">
        <v>347</v>
      </c>
      <c r="H60" s="28" t="s">
        <v>535</v>
      </c>
      <c r="I60" s="28" t="s">
        <v>348</v>
      </c>
      <c r="J60" s="28" t="s">
        <v>505</v>
      </c>
      <c r="K60" s="64" t="s">
        <v>495</v>
      </c>
      <c r="L60" s="124"/>
      <c r="M60" s="124">
        <v>2008</v>
      </c>
      <c r="N60" s="124">
        <v>1974</v>
      </c>
      <c r="O60" s="28">
        <v>0</v>
      </c>
      <c r="P60" s="28" t="s">
        <v>116</v>
      </c>
      <c r="Q60" s="164">
        <v>273410</v>
      </c>
      <c r="R60" s="164">
        <v>174728</v>
      </c>
      <c r="S60" s="287" t="s">
        <v>620</v>
      </c>
      <c r="T60" s="28">
        <v>0</v>
      </c>
      <c r="U60" s="28">
        <v>0</v>
      </c>
      <c r="V60" s="28"/>
      <c r="W60" s="28">
        <v>1</v>
      </c>
      <c r="X60" s="28"/>
      <c r="Y60" s="28">
        <v>1</v>
      </c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>
        <v>1</v>
      </c>
      <c r="AP60" s="28"/>
    </row>
    <row r="61" spans="1:42" s="120" customFormat="1" ht="75" hidden="1" customHeight="1" x14ac:dyDescent="0.2">
      <c r="A61" s="28">
        <v>57</v>
      </c>
      <c r="B61" s="28">
        <v>27</v>
      </c>
      <c r="C61" s="88">
        <v>41564</v>
      </c>
      <c r="D61" s="159" t="s">
        <v>583</v>
      </c>
      <c r="E61" s="28" t="s">
        <v>380</v>
      </c>
      <c r="F61" s="28" t="s">
        <v>384</v>
      </c>
      <c r="G61" s="28" t="s">
        <v>347</v>
      </c>
      <c r="H61" s="28" t="s">
        <v>535</v>
      </c>
      <c r="I61" s="28" t="s">
        <v>596</v>
      </c>
      <c r="J61" s="28" t="s">
        <v>505</v>
      </c>
      <c r="K61" s="1" t="s">
        <v>118</v>
      </c>
      <c r="L61" s="124"/>
      <c r="M61" s="124">
        <v>2004</v>
      </c>
      <c r="N61" s="360">
        <v>1961</v>
      </c>
      <c r="O61" s="156">
        <v>0</v>
      </c>
      <c r="P61" s="28" t="s">
        <v>269</v>
      </c>
      <c r="Q61" s="164">
        <v>148054</v>
      </c>
      <c r="R61" s="164">
        <v>118444</v>
      </c>
      <c r="S61" s="287" t="s">
        <v>620</v>
      </c>
      <c r="T61" s="28">
        <v>0</v>
      </c>
      <c r="U61" s="28">
        <v>3</v>
      </c>
      <c r="V61" s="28"/>
      <c r="W61" s="28">
        <v>1</v>
      </c>
      <c r="X61" s="28">
        <v>1</v>
      </c>
      <c r="Y61" s="28"/>
      <c r="Z61" s="28"/>
      <c r="AA61" s="28">
        <v>1</v>
      </c>
      <c r="AB61" s="28"/>
      <c r="AC61" s="28">
        <v>1</v>
      </c>
      <c r="AD61" s="28"/>
      <c r="AE61" s="28"/>
      <c r="AF61" s="28">
        <v>3</v>
      </c>
      <c r="AG61" s="28">
        <v>3</v>
      </c>
      <c r="AH61" s="28"/>
      <c r="AI61" s="28"/>
      <c r="AJ61" s="28">
        <v>1</v>
      </c>
      <c r="AK61" s="28"/>
      <c r="AL61" s="28">
        <v>1</v>
      </c>
      <c r="AM61" s="28"/>
      <c r="AN61" s="28"/>
      <c r="AO61" s="28">
        <v>6</v>
      </c>
      <c r="AP61" s="28"/>
    </row>
    <row r="62" spans="1:42" s="120" customFormat="1" ht="75" hidden="1" customHeight="1" x14ac:dyDescent="0.2">
      <c r="A62" s="28">
        <v>58</v>
      </c>
      <c r="B62" s="28">
        <v>34</v>
      </c>
      <c r="C62" s="88">
        <v>41572</v>
      </c>
      <c r="D62" s="159" t="s">
        <v>584</v>
      </c>
      <c r="E62" s="28" t="s">
        <v>380</v>
      </c>
      <c r="F62" s="28" t="s">
        <v>385</v>
      </c>
      <c r="G62" s="120" t="s">
        <v>601</v>
      </c>
      <c r="H62" s="28" t="s">
        <v>535</v>
      </c>
      <c r="I62" s="28" t="s">
        <v>597</v>
      </c>
      <c r="J62" s="28" t="s">
        <v>505</v>
      </c>
      <c r="K62" s="8" t="s">
        <v>493</v>
      </c>
      <c r="L62" s="8" t="s">
        <v>497</v>
      </c>
      <c r="M62" s="8">
        <v>2013</v>
      </c>
      <c r="N62" s="124">
        <v>1980</v>
      </c>
      <c r="O62" s="28">
        <v>0</v>
      </c>
      <c r="P62" s="28" t="s">
        <v>269</v>
      </c>
      <c r="Q62" s="165">
        <v>29000</v>
      </c>
      <c r="R62" s="164">
        <v>23200</v>
      </c>
      <c r="S62" s="287" t="s">
        <v>620</v>
      </c>
      <c r="T62" s="28">
        <v>0</v>
      </c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>
        <v>3</v>
      </c>
      <c r="AP62" s="28"/>
    </row>
    <row r="63" spans="1:42" s="120" customFormat="1" ht="75" hidden="1" customHeight="1" x14ac:dyDescent="0.2">
      <c r="A63" s="28">
        <v>59</v>
      </c>
      <c r="B63" s="28">
        <v>34</v>
      </c>
      <c r="C63" s="88">
        <v>41572</v>
      </c>
      <c r="D63" s="159" t="s">
        <v>585</v>
      </c>
      <c r="E63" s="28" t="s">
        <v>380</v>
      </c>
      <c r="F63" s="28" t="s">
        <v>385</v>
      </c>
      <c r="G63" s="28" t="s">
        <v>602</v>
      </c>
      <c r="H63" s="28" t="s">
        <v>535</v>
      </c>
      <c r="I63" s="28" t="s">
        <v>598</v>
      </c>
      <c r="J63" s="28" t="s">
        <v>505</v>
      </c>
      <c r="K63" s="124" t="s">
        <v>120</v>
      </c>
      <c r="L63" s="124"/>
      <c r="M63" s="124">
        <v>2007</v>
      </c>
      <c r="N63" s="124">
        <v>1973</v>
      </c>
      <c r="O63" s="28">
        <v>0</v>
      </c>
      <c r="P63" s="28" t="s">
        <v>351</v>
      </c>
      <c r="Q63" s="164">
        <v>105000</v>
      </c>
      <c r="R63" s="164">
        <v>52500</v>
      </c>
      <c r="S63" s="287" t="s">
        <v>620</v>
      </c>
      <c r="T63" s="28">
        <v>0</v>
      </c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s="120" customFormat="1" ht="75" hidden="1" customHeight="1" x14ac:dyDescent="0.2">
      <c r="A64" s="28">
        <v>60</v>
      </c>
      <c r="B64" s="28">
        <v>34</v>
      </c>
      <c r="C64" s="88">
        <v>41572</v>
      </c>
      <c r="D64" s="71" t="s">
        <v>586</v>
      </c>
      <c r="E64" s="28" t="s">
        <v>380</v>
      </c>
      <c r="F64" s="28" t="s">
        <v>385</v>
      </c>
      <c r="G64" s="28" t="s">
        <v>341</v>
      </c>
      <c r="H64" s="28" t="s">
        <v>535</v>
      </c>
      <c r="I64" s="28" t="s">
        <v>282</v>
      </c>
      <c r="J64" s="28" t="s">
        <v>505</v>
      </c>
      <c r="K64" s="126" t="s">
        <v>493</v>
      </c>
      <c r="L64" s="127" t="s">
        <v>512</v>
      </c>
      <c r="M64" s="127">
        <v>2013</v>
      </c>
      <c r="N64" s="124">
        <v>1974</v>
      </c>
      <c r="O64" s="28">
        <v>0</v>
      </c>
      <c r="P64" s="28" t="s">
        <v>269</v>
      </c>
      <c r="Q64" s="164">
        <v>393471</v>
      </c>
      <c r="R64" s="164">
        <v>314777</v>
      </c>
      <c r="S64" s="287" t="s">
        <v>620</v>
      </c>
      <c r="T64" s="28">
        <v>0</v>
      </c>
      <c r="U64" s="28">
        <v>2</v>
      </c>
      <c r="V64" s="28"/>
      <c r="W64" s="28">
        <v>1</v>
      </c>
      <c r="X64" s="28"/>
      <c r="Y64" s="28">
        <v>1</v>
      </c>
      <c r="Z64" s="28"/>
      <c r="AA64" s="28"/>
      <c r="AB64" s="28"/>
      <c r="AC64" s="28"/>
      <c r="AD64" s="28">
        <v>1</v>
      </c>
      <c r="AE64" s="28"/>
      <c r="AF64" s="28">
        <v>2</v>
      </c>
      <c r="AG64" s="28">
        <v>2</v>
      </c>
      <c r="AH64" s="28"/>
      <c r="AI64" s="28"/>
      <c r="AJ64" s="28"/>
      <c r="AK64" s="28"/>
      <c r="AL64" s="28">
        <v>1</v>
      </c>
      <c r="AM64" s="28">
        <v>2</v>
      </c>
      <c r="AN64" s="28"/>
      <c r="AO64" s="28">
        <v>4</v>
      </c>
      <c r="AP64" s="28"/>
    </row>
    <row r="65" spans="1:42" s="120" customFormat="1" ht="90.75" hidden="1" customHeight="1" x14ac:dyDescent="0.2">
      <c r="A65" s="28">
        <v>61</v>
      </c>
      <c r="B65" s="28">
        <v>34</v>
      </c>
      <c r="C65" s="88">
        <v>41572</v>
      </c>
      <c r="D65" s="159" t="s">
        <v>587</v>
      </c>
      <c r="E65" s="28" t="s">
        <v>380</v>
      </c>
      <c r="F65" s="28" t="s">
        <v>385</v>
      </c>
      <c r="G65" s="28" t="s">
        <v>450</v>
      </c>
      <c r="H65" s="28" t="s">
        <v>535</v>
      </c>
      <c r="I65" s="28" t="s">
        <v>348</v>
      </c>
      <c r="J65" s="28" t="s">
        <v>505</v>
      </c>
      <c r="K65" s="64" t="s">
        <v>495</v>
      </c>
      <c r="L65" s="124"/>
      <c r="M65" s="124">
        <v>2009</v>
      </c>
      <c r="N65" s="124">
        <v>1968</v>
      </c>
      <c r="O65" s="28">
        <v>0</v>
      </c>
      <c r="P65" s="28" t="s">
        <v>116</v>
      </c>
      <c r="Q65" s="164">
        <v>55600</v>
      </c>
      <c r="R65" s="164">
        <v>44480</v>
      </c>
      <c r="S65" s="287" t="s">
        <v>620</v>
      </c>
      <c r="T65" s="28">
        <v>0</v>
      </c>
      <c r="U65" s="28">
        <v>0</v>
      </c>
      <c r="V65" s="28"/>
      <c r="W65" s="28">
        <v>1</v>
      </c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>
        <v>1</v>
      </c>
      <c r="AP65" s="28"/>
    </row>
    <row r="66" spans="1:42" s="120" customFormat="1" ht="75" hidden="1" customHeight="1" x14ac:dyDescent="0.2">
      <c r="A66" s="28">
        <v>62</v>
      </c>
      <c r="B66" s="28">
        <v>34</v>
      </c>
      <c r="C66" s="88">
        <v>41572</v>
      </c>
      <c r="D66" s="160" t="s">
        <v>588</v>
      </c>
      <c r="E66" s="28" t="s">
        <v>380</v>
      </c>
      <c r="F66" s="28" t="s">
        <v>385</v>
      </c>
      <c r="G66" s="28" t="s">
        <v>341</v>
      </c>
      <c r="H66" s="28" t="s">
        <v>535</v>
      </c>
      <c r="I66" s="28" t="s">
        <v>599</v>
      </c>
      <c r="J66" s="28" t="s">
        <v>505</v>
      </c>
      <c r="K66" s="126" t="s">
        <v>493</v>
      </c>
      <c r="L66" s="127" t="s">
        <v>512</v>
      </c>
      <c r="M66" s="127">
        <v>2012</v>
      </c>
      <c r="N66" s="124">
        <v>1974</v>
      </c>
      <c r="O66" s="28">
        <v>0</v>
      </c>
      <c r="P66" s="28" t="s">
        <v>269</v>
      </c>
      <c r="Q66" s="166">
        <v>95781</v>
      </c>
      <c r="R66" s="166">
        <v>76625</v>
      </c>
      <c r="S66" s="287" t="s">
        <v>620</v>
      </c>
      <c r="T66" s="28">
        <v>0</v>
      </c>
      <c r="U66" s="28">
        <v>0</v>
      </c>
      <c r="V66" s="28"/>
      <c r="W66" s="28"/>
      <c r="X66" s="28"/>
      <c r="Y66" s="28">
        <v>1</v>
      </c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>
        <v>2</v>
      </c>
      <c r="AP66" s="28"/>
    </row>
    <row r="67" spans="1:42" s="120" customFormat="1" ht="75" hidden="1" customHeight="1" x14ac:dyDescent="0.2">
      <c r="A67" s="28">
        <v>63</v>
      </c>
      <c r="B67" s="28">
        <v>34</v>
      </c>
      <c r="C67" s="88">
        <v>41572</v>
      </c>
      <c r="D67" s="159" t="s">
        <v>589</v>
      </c>
      <c r="E67" s="28" t="s">
        <v>380</v>
      </c>
      <c r="F67" s="28" t="s">
        <v>385</v>
      </c>
      <c r="G67" s="28" t="s">
        <v>450</v>
      </c>
      <c r="H67" s="28" t="s">
        <v>535</v>
      </c>
      <c r="I67" s="28" t="s">
        <v>348</v>
      </c>
      <c r="J67" s="28" t="s">
        <v>505</v>
      </c>
      <c r="K67" s="64" t="s">
        <v>495</v>
      </c>
      <c r="L67" s="124"/>
      <c r="M67" s="124">
        <v>2001</v>
      </c>
      <c r="N67" s="124">
        <v>1954</v>
      </c>
      <c r="O67" s="28">
        <v>0</v>
      </c>
      <c r="P67" s="28" t="s">
        <v>277</v>
      </c>
      <c r="Q67" s="165">
        <v>94020</v>
      </c>
      <c r="R67" s="165">
        <v>75216</v>
      </c>
      <c r="S67" s="287" t="s">
        <v>620</v>
      </c>
      <c r="T67" s="28">
        <v>0</v>
      </c>
      <c r="U67" s="28">
        <v>0</v>
      </c>
      <c r="V67" s="28"/>
      <c r="W67" s="28">
        <v>1</v>
      </c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s="120" customFormat="1" ht="75" hidden="1" customHeight="1" x14ac:dyDescent="0.2">
      <c r="A68" s="28">
        <v>64</v>
      </c>
      <c r="B68" s="28">
        <v>34</v>
      </c>
      <c r="C68" s="88">
        <v>41572</v>
      </c>
      <c r="D68" s="160" t="s">
        <v>590</v>
      </c>
      <c r="E68" s="28" t="s">
        <v>380</v>
      </c>
      <c r="F68" s="28" t="s">
        <v>384</v>
      </c>
      <c r="G68" s="28" t="s">
        <v>603</v>
      </c>
      <c r="H68" s="28" t="s">
        <v>535</v>
      </c>
      <c r="I68" s="28" t="s">
        <v>600</v>
      </c>
      <c r="J68" s="28" t="s">
        <v>505</v>
      </c>
      <c r="K68" s="28" t="s">
        <v>508</v>
      </c>
      <c r="L68" s="124"/>
      <c r="M68" s="124">
        <v>2012</v>
      </c>
      <c r="N68" s="124">
        <v>1988</v>
      </c>
      <c r="O68" s="28">
        <v>0</v>
      </c>
      <c r="P68" s="28" t="s">
        <v>269</v>
      </c>
      <c r="Q68" s="166">
        <v>213755</v>
      </c>
      <c r="R68" s="166">
        <v>171004</v>
      </c>
      <c r="S68" s="287" t="s">
        <v>620</v>
      </c>
      <c r="T68" s="28">
        <v>0</v>
      </c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s="120" customFormat="1" ht="87.75" hidden="1" customHeight="1" x14ac:dyDescent="0.2">
      <c r="A69" s="28">
        <v>65</v>
      </c>
      <c r="B69" s="28">
        <v>34</v>
      </c>
      <c r="C69" s="88">
        <v>41572</v>
      </c>
      <c r="D69" s="160" t="s">
        <v>591</v>
      </c>
      <c r="E69" s="28" t="s">
        <v>380</v>
      </c>
      <c r="F69" s="28" t="s">
        <v>385</v>
      </c>
      <c r="G69" s="28" t="s">
        <v>604</v>
      </c>
      <c r="H69" s="28" t="s">
        <v>535</v>
      </c>
      <c r="I69" s="28" t="s">
        <v>348</v>
      </c>
      <c r="J69" s="28" t="s">
        <v>505</v>
      </c>
      <c r="K69" s="64" t="s">
        <v>495</v>
      </c>
      <c r="L69" s="124"/>
      <c r="M69" s="124">
        <v>2010</v>
      </c>
      <c r="N69" s="124">
        <v>1988</v>
      </c>
      <c r="O69" s="28">
        <v>0</v>
      </c>
      <c r="P69" s="28" t="s">
        <v>277</v>
      </c>
      <c r="Q69" s="166">
        <v>175812</v>
      </c>
      <c r="R69" s="166">
        <v>100000</v>
      </c>
      <c r="S69" s="287" t="s">
        <v>620</v>
      </c>
      <c r="T69" s="28">
        <v>0</v>
      </c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s="120" customFormat="1" ht="75" hidden="1" customHeight="1" x14ac:dyDescent="0.2">
      <c r="A70" s="28">
        <v>66</v>
      </c>
      <c r="B70" s="28">
        <v>51</v>
      </c>
      <c r="C70" s="88">
        <v>41604</v>
      </c>
      <c r="D70" s="159" t="s">
        <v>1061</v>
      </c>
      <c r="E70" s="28" t="s">
        <v>380</v>
      </c>
      <c r="F70" s="28" t="s">
        <v>385</v>
      </c>
      <c r="G70" s="28" t="s">
        <v>1087</v>
      </c>
      <c r="H70" s="28" t="s">
        <v>535</v>
      </c>
      <c r="I70" s="28" t="s">
        <v>705</v>
      </c>
      <c r="J70" s="28" t="s">
        <v>505</v>
      </c>
      <c r="K70" s="91" t="s">
        <v>493</v>
      </c>
      <c r="L70" s="348" t="s">
        <v>512</v>
      </c>
      <c r="M70" s="348">
        <v>2011</v>
      </c>
      <c r="N70" s="124">
        <v>1956</v>
      </c>
      <c r="O70" s="159">
        <v>0</v>
      </c>
      <c r="P70" s="28" t="s">
        <v>277</v>
      </c>
      <c r="Q70" s="287">
        <v>192000</v>
      </c>
      <c r="R70" s="287">
        <v>100000</v>
      </c>
      <c r="S70" s="287" t="s">
        <v>620</v>
      </c>
      <c r="T70" s="28">
        <v>0</v>
      </c>
      <c r="U70" s="28"/>
      <c r="V70" s="28"/>
      <c r="W70" s="28">
        <v>1</v>
      </c>
      <c r="X70" s="28"/>
      <c r="Y70" s="28">
        <v>1</v>
      </c>
      <c r="Z70" s="28"/>
      <c r="AA70" s="28"/>
      <c r="AB70" s="28"/>
      <c r="AC70" s="28"/>
      <c r="AD70" s="28">
        <v>1</v>
      </c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s="120" customFormat="1" ht="75" hidden="1" customHeight="1" x14ac:dyDescent="0.2">
      <c r="A71" s="28">
        <v>67</v>
      </c>
      <c r="B71" s="28">
        <v>51</v>
      </c>
      <c r="C71" s="88">
        <v>41604</v>
      </c>
      <c r="D71" s="159" t="s">
        <v>1088</v>
      </c>
      <c r="E71" s="28" t="s">
        <v>380</v>
      </c>
      <c r="F71" s="28" t="s">
        <v>385</v>
      </c>
      <c r="G71" s="28" t="s">
        <v>331</v>
      </c>
      <c r="H71" s="28" t="s">
        <v>535</v>
      </c>
      <c r="I71" s="28" t="s">
        <v>293</v>
      </c>
      <c r="J71" s="28" t="s">
        <v>505</v>
      </c>
      <c r="K71" s="124" t="s">
        <v>495</v>
      </c>
      <c r="L71" s="124"/>
      <c r="M71" s="124">
        <v>2005</v>
      </c>
      <c r="N71" s="124">
        <v>1965</v>
      </c>
      <c r="O71" s="159">
        <v>0</v>
      </c>
      <c r="P71" s="28" t="s">
        <v>269</v>
      </c>
      <c r="Q71" s="287">
        <v>42213</v>
      </c>
      <c r="R71" s="287">
        <v>33770</v>
      </c>
      <c r="S71" s="287" t="s">
        <v>620</v>
      </c>
      <c r="T71" s="28">
        <v>0</v>
      </c>
      <c r="U71" s="28"/>
      <c r="V71" s="28"/>
      <c r="W71" s="28">
        <v>1</v>
      </c>
      <c r="X71" s="28"/>
      <c r="Y71" s="28">
        <v>1</v>
      </c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75" hidden="1" customHeight="1" x14ac:dyDescent="0.2">
      <c r="A72" s="28">
        <v>68</v>
      </c>
      <c r="B72" s="28">
        <v>51</v>
      </c>
      <c r="C72" s="88">
        <v>41604</v>
      </c>
      <c r="D72" s="159" t="s">
        <v>1089</v>
      </c>
      <c r="E72" s="28" t="s">
        <v>380</v>
      </c>
      <c r="F72" s="28" t="s">
        <v>384</v>
      </c>
      <c r="G72" s="28" t="s">
        <v>331</v>
      </c>
      <c r="H72" s="28" t="s">
        <v>535</v>
      </c>
      <c r="I72" s="28" t="s">
        <v>148</v>
      </c>
      <c r="J72" s="28" t="s">
        <v>505</v>
      </c>
      <c r="K72" s="81" t="s">
        <v>493</v>
      </c>
      <c r="L72" s="71" t="s">
        <v>1052</v>
      </c>
      <c r="M72" s="71">
        <v>2005</v>
      </c>
      <c r="N72" s="124">
        <v>1958</v>
      </c>
      <c r="O72" s="159">
        <v>2</v>
      </c>
      <c r="P72" s="28" t="s">
        <v>269</v>
      </c>
      <c r="Q72" s="287">
        <v>43200</v>
      </c>
      <c r="R72" s="287">
        <v>34560</v>
      </c>
      <c r="S72" s="287" t="s">
        <v>620</v>
      </c>
      <c r="T72" s="28">
        <v>2</v>
      </c>
      <c r="U72" s="28">
        <v>0</v>
      </c>
      <c r="V72" s="28"/>
      <c r="W72" s="28">
        <v>1</v>
      </c>
      <c r="X72" s="28">
        <v>1</v>
      </c>
      <c r="Y72" s="28"/>
      <c r="Z72" s="28"/>
      <c r="AA72" s="28"/>
      <c r="AB72" s="28"/>
      <c r="AC72" s="28"/>
      <c r="AD72" s="28"/>
      <c r="AE72" s="28"/>
      <c r="AF72" s="28">
        <v>2</v>
      </c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75" hidden="1" customHeight="1" x14ac:dyDescent="0.2">
      <c r="A73" s="28">
        <v>69</v>
      </c>
      <c r="B73" s="28">
        <v>51</v>
      </c>
      <c r="C73" s="88">
        <v>41604</v>
      </c>
      <c r="D73" s="159" t="s">
        <v>1090</v>
      </c>
      <c r="E73" s="28" t="s">
        <v>380</v>
      </c>
      <c r="F73" s="28" t="s">
        <v>385</v>
      </c>
      <c r="G73" s="28" t="s">
        <v>532</v>
      </c>
      <c r="H73" s="28" t="s">
        <v>535</v>
      </c>
      <c r="I73" s="28" t="s">
        <v>293</v>
      </c>
      <c r="J73" s="28" t="s">
        <v>505</v>
      </c>
      <c r="K73" s="124" t="s">
        <v>495</v>
      </c>
      <c r="L73" s="124"/>
      <c r="M73" s="124">
        <v>2011</v>
      </c>
      <c r="N73" s="124">
        <v>1985</v>
      </c>
      <c r="O73" s="159">
        <v>0</v>
      </c>
      <c r="P73" s="28" t="s">
        <v>115</v>
      </c>
      <c r="Q73" s="287">
        <v>357450</v>
      </c>
      <c r="R73" s="287">
        <v>210400</v>
      </c>
      <c r="S73" s="287" t="s">
        <v>620</v>
      </c>
      <c r="T73" s="28">
        <v>0</v>
      </c>
      <c r="U73" s="28"/>
      <c r="V73" s="28"/>
      <c r="W73" s="28">
        <v>1</v>
      </c>
      <c r="X73" s="28"/>
      <c r="Y73" s="28">
        <v>1</v>
      </c>
      <c r="Z73" s="28"/>
      <c r="AA73" s="28"/>
      <c r="AB73" s="28"/>
      <c r="AC73" s="28"/>
      <c r="AD73" s="28">
        <v>1</v>
      </c>
      <c r="AE73" s="28">
        <v>1</v>
      </c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75" hidden="1" customHeight="1" x14ac:dyDescent="0.2">
      <c r="A74" s="28">
        <v>70</v>
      </c>
      <c r="B74" s="28">
        <v>51</v>
      </c>
      <c r="C74" s="88">
        <v>41604</v>
      </c>
      <c r="D74" s="159" t="s">
        <v>1091</v>
      </c>
      <c r="E74" s="28" t="s">
        <v>380</v>
      </c>
      <c r="F74" s="28" t="s">
        <v>385</v>
      </c>
      <c r="G74" s="28" t="s">
        <v>1092</v>
      </c>
      <c r="H74" s="28" t="s">
        <v>535</v>
      </c>
      <c r="I74" s="28" t="s">
        <v>1093</v>
      </c>
      <c r="J74" s="28" t="s">
        <v>505</v>
      </c>
      <c r="K74" s="124" t="s">
        <v>120</v>
      </c>
      <c r="L74" s="124"/>
      <c r="M74" s="124">
        <v>2012</v>
      </c>
      <c r="N74" s="124">
        <v>1980</v>
      </c>
      <c r="O74" s="159">
        <v>0</v>
      </c>
      <c r="P74" s="28" t="s">
        <v>269</v>
      </c>
      <c r="Q74" s="287">
        <f>30000+255000+99500+32000+41000+6500+26900</f>
        <v>490900</v>
      </c>
      <c r="R74" s="287">
        <v>392720</v>
      </c>
      <c r="S74" s="287" t="s">
        <v>620</v>
      </c>
      <c r="T74" s="28">
        <v>0</v>
      </c>
      <c r="U74" s="28"/>
      <c r="V74" s="28"/>
      <c r="W74" s="28">
        <v>1</v>
      </c>
      <c r="X74" s="28"/>
      <c r="Y74" s="28">
        <v>1</v>
      </c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75" customHeight="1" x14ac:dyDescent="0.2">
      <c r="A75" s="28">
        <v>71</v>
      </c>
      <c r="B75" s="28">
        <v>51</v>
      </c>
      <c r="C75" s="88">
        <v>41604</v>
      </c>
      <c r="D75" s="159" t="s">
        <v>1094</v>
      </c>
      <c r="E75" s="28" t="s">
        <v>380</v>
      </c>
      <c r="F75" s="28" t="s">
        <v>385</v>
      </c>
      <c r="G75" s="28" t="s">
        <v>1095</v>
      </c>
      <c r="H75" s="28" t="s">
        <v>535</v>
      </c>
      <c r="I75" s="159" t="s">
        <v>282</v>
      </c>
      <c r="J75" s="28" t="s">
        <v>505</v>
      </c>
      <c r="K75" s="91" t="s">
        <v>493</v>
      </c>
      <c r="L75" s="348" t="s">
        <v>512</v>
      </c>
      <c r="M75" s="348">
        <v>2004</v>
      </c>
      <c r="N75" s="124">
        <v>1967</v>
      </c>
      <c r="O75" s="159">
        <v>0</v>
      </c>
      <c r="P75" s="28" t="s">
        <v>115</v>
      </c>
      <c r="Q75" s="287">
        <v>188402</v>
      </c>
      <c r="R75" s="287">
        <v>128081</v>
      </c>
      <c r="S75" s="287" t="s">
        <v>620</v>
      </c>
      <c r="T75" s="28">
        <v>0</v>
      </c>
      <c r="U75" s="28"/>
      <c r="V75" s="28"/>
      <c r="W75" s="28">
        <v>1</v>
      </c>
      <c r="X75" s="28"/>
      <c r="Y75" s="28">
        <v>1</v>
      </c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75" hidden="1" customHeight="1" x14ac:dyDescent="0.2">
      <c r="A76" s="28">
        <v>72</v>
      </c>
      <c r="B76" s="28">
        <v>51</v>
      </c>
      <c r="C76" s="88">
        <v>41604</v>
      </c>
      <c r="D76" s="159" t="s">
        <v>1096</v>
      </c>
      <c r="E76" s="28" t="s">
        <v>380</v>
      </c>
      <c r="F76" s="28" t="s">
        <v>384</v>
      </c>
      <c r="G76" s="28" t="s">
        <v>1097</v>
      </c>
      <c r="H76" s="28" t="s">
        <v>535</v>
      </c>
      <c r="I76" s="28" t="s">
        <v>730</v>
      </c>
      <c r="J76" s="28" t="s">
        <v>505</v>
      </c>
      <c r="K76" s="28" t="s">
        <v>508</v>
      </c>
      <c r="L76" s="124"/>
      <c r="M76" s="88">
        <v>41327</v>
      </c>
      <c r="N76" s="124">
        <v>1964</v>
      </c>
      <c r="O76" s="159">
        <v>0</v>
      </c>
      <c r="P76" s="28" t="s">
        <v>269</v>
      </c>
      <c r="Q76" s="287">
        <v>303940</v>
      </c>
      <c r="R76" s="287">
        <v>243152</v>
      </c>
      <c r="S76" s="287" t="s">
        <v>620</v>
      </c>
      <c r="T76" s="28">
        <v>0</v>
      </c>
      <c r="U76" s="28"/>
      <c r="V76" s="28"/>
      <c r="W76" s="28">
        <v>1</v>
      </c>
      <c r="X76" s="28">
        <v>1</v>
      </c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75" hidden="1" customHeight="1" x14ac:dyDescent="0.2">
      <c r="A77" s="28">
        <v>73</v>
      </c>
      <c r="B77" s="28">
        <v>51</v>
      </c>
      <c r="C77" s="88">
        <v>41604</v>
      </c>
      <c r="D77" s="159" t="s">
        <v>1098</v>
      </c>
      <c r="E77" s="28" t="s">
        <v>380</v>
      </c>
      <c r="F77" s="28" t="s">
        <v>385</v>
      </c>
      <c r="G77" s="28" t="s">
        <v>1099</v>
      </c>
      <c r="H77" s="28" t="s">
        <v>535</v>
      </c>
      <c r="I77" s="28" t="s">
        <v>432</v>
      </c>
      <c r="J77" s="28" t="s">
        <v>505</v>
      </c>
      <c r="K77" s="91" t="s">
        <v>493</v>
      </c>
      <c r="L77" s="348" t="s">
        <v>512</v>
      </c>
      <c r="M77" s="348">
        <v>2002</v>
      </c>
      <c r="N77" s="124">
        <v>1960</v>
      </c>
      <c r="O77" s="159">
        <v>0</v>
      </c>
      <c r="P77" s="28" t="s">
        <v>269</v>
      </c>
      <c r="Q77" s="287">
        <f>58600+10000+6033+10000+16640</f>
        <v>101273</v>
      </c>
      <c r="R77" s="287">
        <v>81018</v>
      </c>
      <c r="S77" s="287" t="s">
        <v>620</v>
      </c>
      <c r="T77" s="28">
        <v>0</v>
      </c>
      <c r="U77" s="28"/>
      <c r="V77" s="28"/>
      <c r="W77" s="28">
        <v>1</v>
      </c>
      <c r="X77" s="28"/>
      <c r="Y77" s="28">
        <v>1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75" hidden="1" customHeight="1" x14ac:dyDescent="0.2">
      <c r="A78" s="28">
        <v>74</v>
      </c>
      <c r="B78" s="28">
        <v>51</v>
      </c>
      <c r="C78" s="88">
        <v>41604</v>
      </c>
      <c r="D78" s="159" t="s">
        <v>1100</v>
      </c>
      <c r="E78" s="28" t="s">
        <v>380</v>
      </c>
      <c r="F78" s="28" t="s">
        <v>385</v>
      </c>
      <c r="G78" s="28" t="s">
        <v>1101</v>
      </c>
      <c r="H78" s="28" t="s">
        <v>535</v>
      </c>
      <c r="I78" s="28" t="s">
        <v>1102</v>
      </c>
      <c r="J78" s="28" t="s">
        <v>505</v>
      </c>
      <c r="K78" s="28" t="s">
        <v>508</v>
      </c>
      <c r="L78" s="124"/>
      <c r="M78" s="124">
        <v>2011</v>
      </c>
      <c r="N78" s="124">
        <v>1973</v>
      </c>
      <c r="O78" s="159">
        <v>0</v>
      </c>
      <c r="P78" s="28" t="s">
        <v>269</v>
      </c>
      <c r="Q78" s="287">
        <v>23345</v>
      </c>
      <c r="R78" s="288">
        <v>18676</v>
      </c>
      <c r="S78" s="287" t="s">
        <v>620</v>
      </c>
      <c r="T78" s="28">
        <v>0</v>
      </c>
      <c r="U78" s="28"/>
      <c r="V78" s="28"/>
      <c r="W78" s="28">
        <v>1</v>
      </c>
      <c r="X78" s="28">
        <v>1</v>
      </c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75" hidden="1" customHeight="1" x14ac:dyDescent="0.2">
      <c r="A79" s="28">
        <v>75</v>
      </c>
      <c r="B79" s="28">
        <v>51</v>
      </c>
      <c r="C79" s="88">
        <v>41604</v>
      </c>
      <c r="D79" s="159" t="s">
        <v>1103</v>
      </c>
      <c r="E79" s="28" t="s">
        <v>380</v>
      </c>
      <c r="F79" s="28" t="s">
        <v>385</v>
      </c>
      <c r="G79" s="28" t="s">
        <v>1104</v>
      </c>
      <c r="H79" s="28" t="s">
        <v>535</v>
      </c>
      <c r="I79" s="28" t="s">
        <v>282</v>
      </c>
      <c r="J79" s="28" t="s">
        <v>505</v>
      </c>
      <c r="K79" s="91" t="s">
        <v>493</v>
      </c>
      <c r="L79" s="348" t="s">
        <v>512</v>
      </c>
      <c r="M79" s="348">
        <v>2012</v>
      </c>
      <c r="N79" s="124">
        <v>1973</v>
      </c>
      <c r="O79" s="159">
        <v>0</v>
      </c>
      <c r="P79" s="28" t="s">
        <v>269</v>
      </c>
      <c r="Q79" s="287">
        <v>132910</v>
      </c>
      <c r="R79" s="288">
        <v>106328</v>
      </c>
      <c r="S79" s="287" t="s">
        <v>620</v>
      </c>
      <c r="T79" s="28">
        <v>0</v>
      </c>
      <c r="U79" s="28"/>
      <c r="V79" s="28"/>
      <c r="W79" s="28">
        <v>1</v>
      </c>
      <c r="X79" s="28"/>
      <c r="Y79" s="28">
        <v>1</v>
      </c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75" hidden="1" customHeight="1" x14ac:dyDescent="0.2">
      <c r="A80" s="28">
        <v>76</v>
      </c>
      <c r="B80" s="28">
        <v>51</v>
      </c>
      <c r="C80" s="88">
        <v>41604</v>
      </c>
      <c r="D80" s="159" t="s">
        <v>1105</v>
      </c>
      <c r="E80" s="28" t="s">
        <v>380</v>
      </c>
      <c r="F80" s="28" t="s">
        <v>384</v>
      </c>
      <c r="G80" s="28" t="s">
        <v>331</v>
      </c>
      <c r="H80" s="28" t="s">
        <v>535</v>
      </c>
      <c r="I80" s="28" t="s">
        <v>730</v>
      </c>
      <c r="J80" s="28" t="s">
        <v>505</v>
      </c>
      <c r="K80" s="28" t="s">
        <v>508</v>
      </c>
      <c r="L80" s="124"/>
      <c r="M80" s="88">
        <v>41352</v>
      </c>
      <c r="N80" s="124">
        <v>1986</v>
      </c>
      <c r="O80" s="159">
        <v>0</v>
      </c>
      <c r="P80" s="28" t="s">
        <v>269</v>
      </c>
      <c r="Q80" s="287">
        <v>264140</v>
      </c>
      <c r="R80" s="288">
        <v>211312</v>
      </c>
      <c r="S80" s="287" t="s">
        <v>620</v>
      </c>
      <c r="T80" s="28">
        <v>0</v>
      </c>
      <c r="U80" s="28"/>
      <c r="V80" s="28"/>
      <c r="W80" s="28">
        <v>1</v>
      </c>
      <c r="X80" s="28">
        <v>1</v>
      </c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83.25" hidden="1" customHeight="1" x14ac:dyDescent="0.2">
      <c r="A81" s="28">
        <v>77</v>
      </c>
      <c r="B81" s="28">
        <v>51</v>
      </c>
      <c r="C81" s="88">
        <v>41604</v>
      </c>
      <c r="D81" s="159" t="s">
        <v>1106</v>
      </c>
      <c r="E81" s="28" t="s">
        <v>380</v>
      </c>
      <c r="F81" s="28" t="s">
        <v>385</v>
      </c>
      <c r="G81" s="28" t="s">
        <v>446</v>
      </c>
      <c r="H81" s="28" t="s">
        <v>535</v>
      </c>
      <c r="I81" s="28" t="s">
        <v>432</v>
      </c>
      <c r="J81" s="28" t="s">
        <v>505</v>
      </c>
      <c r="K81" s="91" t="s">
        <v>493</v>
      </c>
      <c r="L81" s="348" t="s">
        <v>512</v>
      </c>
      <c r="M81" s="348">
        <v>2009</v>
      </c>
      <c r="N81" s="124">
        <v>1970</v>
      </c>
      <c r="O81" s="159">
        <v>0</v>
      </c>
      <c r="P81" s="28" t="s">
        <v>115</v>
      </c>
      <c r="Q81" s="287">
        <v>186910</v>
      </c>
      <c r="R81" s="287">
        <v>134328</v>
      </c>
      <c r="S81" s="287" t="s">
        <v>620</v>
      </c>
      <c r="T81" s="28">
        <v>0</v>
      </c>
      <c r="U81" s="28"/>
      <c r="V81" s="28"/>
      <c r="W81" s="28">
        <v>1</v>
      </c>
      <c r="X81" s="28"/>
      <c r="Y81" s="28">
        <v>1</v>
      </c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75" hidden="1" customHeight="1" x14ac:dyDescent="0.2">
      <c r="A82" s="28">
        <v>78</v>
      </c>
      <c r="B82" s="28">
        <v>51</v>
      </c>
      <c r="C82" s="88">
        <v>41604</v>
      </c>
      <c r="D82" s="159" t="s">
        <v>1107</v>
      </c>
      <c r="E82" s="28" t="s">
        <v>380</v>
      </c>
      <c r="F82" s="28" t="s">
        <v>384</v>
      </c>
      <c r="G82" s="159" t="s">
        <v>1108</v>
      </c>
      <c r="H82" s="28" t="s">
        <v>535</v>
      </c>
      <c r="I82" s="28" t="s">
        <v>1109</v>
      </c>
      <c r="J82" s="28" t="s">
        <v>505</v>
      </c>
      <c r="K82" s="91" t="s">
        <v>493</v>
      </c>
      <c r="L82" s="348" t="s">
        <v>512</v>
      </c>
      <c r="M82" s="348">
        <v>2009</v>
      </c>
      <c r="N82" s="159">
        <v>1979</v>
      </c>
      <c r="O82" s="159">
        <v>0</v>
      </c>
      <c r="P82" s="28" t="s">
        <v>269</v>
      </c>
      <c r="Q82" s="287">
        <f>12500+15000+17500</f>
        <v>45000</v>
      </c>
      <c r="R82" s="289">
        <v>36000</v>
      </c>
      <c r="S82" s="287" t="s">
        <v>620</v>
      </c>
      <c r="T82" s="28">
        <v>0</v>
      </c>
      <c r="U82" s="28"/>
      <c r="V82" s="28"/>
      <c r="W82" s="28">
        <v>1</v>
      </c>
      <c r="X82" s="28">
        <v>1</v>
      </c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87.75" hidden="1" customHeight="1" x14ac:dyDescent="0.2">
      <c r="A83" s="28">
        <v>79</v>
      </c>
      <c r="B83" s="28">
        <v>51</v>
      </c>
      <c r="C83" s="88">
        <v>41604</v>
      </c>
      <c r="D83" s="159" t="s">
        <v>1110</v>
      </c>
      <c r="E83" s="28" t="s">
        <v>380</v>
      </c>
      <c r="F83" s="28" t="s">
        <v>385</v>
      </c>
      <c r="G83" s="28" t="s">
        <v>1111</v>
      </c>
      <c r="H83" s="28" t="s">
        <v>535</v>
      </c>
      <c r="I83" s="28" t="s">
        <v>293</v>
      </c>
      <c r="J83" s="28" t="s">
        <v>505</v>
      </c>
      <c r="K83" s="124" t="s">
        <v>495</v>
      </c>
      <c r="L83" s="124"/>
      <c r="M83" s="124">
        <v>2005</v>
      </c>
      <c r="N83" s="159">
        <v>1969</v>
      </c>
      <c r="O83" s="159">
        <v>0</v>
      </c>
      <c r="P83" s="28" t="s">
        <v>115</v>
      </c>
      <c r="Q83" s="287">
        <v>78060</v>
      </c>
      <c r="R83" s="288">
        <v>62448</v>
      </c>
      <c r="S83" s="287" t="s">
        <v>620</v>
      </c>
      <c r="T83" s="28">
        <v>0</v>
      </c>
      <c r="U83" s="28"/>
      <c r="V83" s="28"/>
      <c r="W83" s="28">
        <v>1</v>
      </c>
      <c r="X83" s="28"/>
      <c r="Y83" s="28">
        <v>1</v>
      </c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87.75" hidden="1" customHeight="1" x14ac:dyDescent="0.2">
      <c r="A84" s="28">
        <v>80</v>
      </c>
      <c r="B84" s="28">
        <v>51</v>
      </c>
      <c r="C84" s="88">
        <v>41604</v>
      </c>
      <c r="D84" s="159" t="s">
        <v>1123</v>
      </c>
      <c r="E84" s="28" t="s">
        <v>380</v>
      </c>
      <c r="F84" s="28" t="s">
        <v>384</v>
      </c>
      <c r="G84" s="28" t="s">
        <v>1112</v>
      </c>
      <c r="H84" s="28" t="s">
        <v>535</v>
      </c>
      <c r="I84" s="28" t="s">
        <v>1113</v>
      </c>
      <c r="J84" s="28" t="s">
        <v>505</v>
      </c>
      <c r="K84" s="71" t="s">
        <v>118</v>
      </c>
      <c r="L84" s="124"/>
      <c r="M84" s="124">
        <v>2006</v>
      </c>
      <c r="N84" s="159">
        <v>1961</v>
      </c>
      <c r="O84" s="159">
        <v>0</v>
      </c>
      <c r="P84" s="28" t="s">
        <v>269</v>
      </c>
      <c r="Q84" s="287">
        <v>71000</v>
      </c>
      <c r="R84" s="288">
        <v>56800</v>
      </c>
      <c r="S84" s="287" t="s">
        <v>620</v>
      </c>
      <c r="T84" s="28">
        <v>0</v>
      </c>
      <c r="U84" s="28"/>
      <c r="V84" s="28"/>
      <c r="W84" s="28">
        <v>1</v>
      </c>
      <c r="X84" s="28">
        <v>1</v>
      </c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75" hidden="1" customHeight="1" x14ac:dyDescent="0.2">
      <c r="A85" s="28">
        <v>81</v>
      </c>
      <c r="B85" s="28">
        <v>51</v>
      </c>
      <c r="C85" s="88">
        <v>41604</v>
      </c>
      <c r="D85" s="159" t="s">
        <v>1064</v>
      </c>
      <c r="E85" s="28" t="s">
        <v>380</v>
      </c>
      <c r="F85" s="28" t="s">
        <v>385</v>
      </c>
      <c r="G85" s="28" t="s">
        <v>341</v>
      </c>
      <c r="H85" s="28" t="s">
        <v>535</v>
      </c>
      <c r="I85" s="28" t="s">
        <v>705</v>
      </c>
      <c r="J85" s="28" t="s">
        <v>505</v>
      </c>
      <c r="K85" s="91" t="s">
        <v>493</v>
      </c>
      <c r="L85" s="348" t="s">
        <v>512</v>
      </c>
      <c r="M85" s="362">
        <v>41380</v>
      </c>
      <c r="N85" s="159">
        <v>1964</v>
      </c>
      <c r="O85" s="159">
        <v>0</v>
      </c>
      <c r="P85" s="28" t="s">
        <v>277</v>
      </c>
      <c r="Q85" s="287">
        <v>56000</v>
      </c>
      <c r="R85" s="288">
        <v>44800</v>
      </c>
      <c r="S85" s="287" t="s">
        <v>620</v>
      </c>
      <c r="T85" s="28">
        <v>0</v>
      </c>
      <c r="U85" s="28"/>
      <c r="V85" s="28"/>
      <c r="W85" s="28">
        <v>1</v>
      </c>
      <c r="X85" s="28"/>
      <c r="Y85" s="28">
        <v>1</v>
      </c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75" hidden="1" customHeight="1" x14ac:dyDescent="0.2">
      <c r="A86" s="28">
        <v>82</v>
      </c>
      <c r="B86" s="28">
        <v>51</v>
      </c>
      <c r="C86" s="88">
        <v>41604</v>
      </c>
      <c r="D86" s="159" t="s">
        <v>1114</v>
      </c>
      <c r="E86" s="28" t="s">
        <v>380</v>
      </c>
      <c r="F86" s="28" t="s">
        <v>385</v>
      </c>
      <c r="G86" s="28" t="s">
        <v>446</v>
      </c>
      <c r="H86" s="28" t="s">
        <v>535</v>
      </c>
      <c r="I86" s="28" t="s">
        <v>293</v>
      </c>
      <c r="J86" s="28" t="s">
        <v>505</v>
      </c>
      <c r="K86" s="124" t="s">
        <v>495</v>
      </c>
      <c r="L86" s="124"/>
      <c r="M86" s="88">
        <v>41318</v>
      </c>
      <c r="N86" s="159">
        <v>1984</v>
      </c>
      <c r="O86" s="159">
        <v>0</v>
      </c>
      <c r="P86" s="28" t="s">
        <v>277</v>
      </c>
      <c r="Q86" s="287">
        <v>140000</v>
      </c>
      <c r="R86" s="288">
        <v>100000</v>
      </c>
      <c r="S86" s="287" t="s">
        <v>620</v>
      </c>
      <c r="T86" s="28">
        <v>0</v>
      </c>
      <c r="U86" s="28"/>
      <c r="V86" s="28"/>
      <c r="W86" s="28">
        <v>1</v>
      </c>
      <c r="X86" s="28"/>
      <c r="Y86" s="28">
        <v>1</v>
      </c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75" hidden="1" customHeight="1" x14ac:dyDescent="0.2">
      <c r="A87" s="28">
        <v>83</v>
      </c>
      <c r="B87" s="28">
        <v>51</v>
      </c>
      <c r="C87" s="88">
        <v>41604</v>
      </c>
      <c r="D87" s="159" t="s">
        <v>1115</v>
      </c>
      <c r="E87" s="28" t="s">
        <v>380</v>
      </c>
      <c r="F87" s="28" t="s">
        <v>385</v>
      </c>
      <c r="G87" s="28" t="s">
        <v>446</v>
      </c>
      <c r="H87" s="28" t="s">
        <v>535</v>
      </c>
      <c r="I87" s="28" t="s">
        <v>1116</v>
      </c>
      <c r="J87" s="28" t="s">
        <v>505</v>
      </c>
      <c r="K87" s="91" t="s">
        <v>493</v>
      </c>
      <c r="L87" s="348" t="s">
        <v>512</v>
      </c>
      <c r="M87" s="348">
        <v>2010</v>
      </c>
      <c r="N87" s="124">
        <v>1966</v>
      </c>
      <c r="O87" s="159">
        <v>0</v>
      </c>
      <c r="P87" s="28" t="s">
        <v>115</v>
      </c>
      <c r="Q87" s="287">
        <v>139280</v>
      </c>
      <c r="R87" s="287">
        <v>111424</v>
      </c>
      <c r="S87" s="287" t="s">
        <v>620</v>
      </c>
      <c r="T87" s="28">
        <v>0</v>
      </c>
      <c r="U87" s="28"/>
      <c r="V87" s="28"/>
      <c r="W87" s="28">
        <v>1</v>
      </c>
      <c r="X87" s="28"/>
      <c r="Y87" s="28">
        <v>1</v>
      </c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75" hidden="1" customHeight="1" x14ac:dyDescent="0.2">
      <c r="A88" s="28">
        <v>84</v>
      </c>
      <c r="B88" s="28">
        <v>51</v>
      </c>
      <c r="C88" s="88">
        <v>41604</v>
      </c>
      <c r="D88" s="159" t="s">
        <v>1117</v>
      </c>
      <c r="E88" s="28" t="s">
        <v>380</v>
      </c>
      <c r="F88" s="28" t="s">
        <v>384</v>
      </c>
      <c r="G88" s="28" t="s">
        <v>1111</v>
      </c>
      <c r="H88" s="28" t="s">
        <v>535</v>
      </c>
      <c r="I88" s="28" t="s">
        <v>1118</v>
      </c>
      <c r="J88" s="28" t="s">
        <v>505</v>
      </c>
      <c r="K88" s="71" t="s">
        <v>493</v>
      </c>
      <c r="L88" s="124" t="s">
        <v>119</v>
      </c>
      <c r="M88" s="88">
        <v>41315</v>
      </c>
      <c r="N88" s="361">
        <v>1984</v>
      </c>
      <c r="O88" s="159">
        <v>0</v>
      </c>
      <c r="P88" s="28" t="s">
        <v>269</v>
      </c>
      <c r="Q88" s="287">
        <v>164733</v>
      </c>
      <c r="R88" s="289">
        <v>131786</v>
      </c>
      <c r="S88" s="287" t="s">
        <v>620</v>
      </c>
      <c r="T88" s="28">
        <v>0</v>
      </c>
      <c r="U88" s="28"/>
      <c r="V88" s="28"/>
      <c r="W88" s="28">
        <v>1</v>
      </c>
      <c r="X88" s="28">
        <v>1</v>
      </c>
      <c r="Y88" s="28"/>
      <c r="Z88" s="28">
        <v>1</v>
      </c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75" hidden="1" customHeight="1" x14ac:dyDescent="0.2">
      <c r="A89" s="28">
        <v>85</v>
      </c>
      <c r="B89" s="28">
        <v>51</v>
      </c>
      <c r="C89" s="88">
        <v>41604</v>
      </c>
      <c r="D89" s="159" t="s">
        <v>1119</v>
      </c>
      <c r="E89" s="28" t="s">
        <v>380</v>
      </c>
      <c r="F89" s="28" t="s">
        <v>385</v>
      </c>
      <c r="G89" s="28" t="s">
        <v>1120</v>
      </c>
      <c r="H89" s="28" t="s">
        <v>535</v>
      </c>
      <c r="I89" s="28" t="s">
        <v>1121</v>
      </c>
      <c r="J89" s="28" t="s">
        <v>505</v>
      </c>
      <c r="K89" s="124" t="s">
        <v>120</v>
      </c>
      <c r="L89" s="124"/>
      <c r="M89" s="88">
        <v>41523</v>
      </c>
      <c r="N89" s="159">
        <v>1987</v>
      </c>
      <c r="O89" s="159">
        <v>0</v>
      </c>
      <c r="P89" s="28" t="s">
        <v>115</v>
      </c>
      <c r="Q89" s="287">
        <v>236000</v>
      </c>
      <c r="R89" s="287">
        <v>188800</v>
      </c>
      <c r="S89" s="287" t="s">
        <v>620</v>
      </c>
      <c r="T89" s="28">
        <v>0</v>
      </c>
      <c r="U89" s="28"/>
      <c r="V89" s="28"/>
      <c r="W89" s="28">
        <v>1</v>
      </c>
      <c r="X89" s="28"/>
      <c r="Y89" s="28">
        <v>1</v>
      </c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75" hidden="1" customHeight="1" x14ac:dyDescent="0.2">
      <c r="A90" s="28">
        <v>86</v>
      </c>
      <c r="B90" s="28">
        <v>51</v>
      </c>
      <c r="C90" s="88">
        <v>41604</v>
      </c>
      <c r="D90" s="159" t="s">
        <v>1122</v>
      </c>
      <c r="E90" s="28" t="s">
        <v>380</v>
      </c>
      <c r="F90" s="28" t="s">
        <v>384</v>
      </c>
      <c r="G90" s="159" t="s">
        <v>97</v>
      </c>
      <c r="H90" s="28" t="s">
        <v>535</v>
      </c>
      <c r="I90" s="28" t="s">
        <v>326</v>
      </c>
      <c r="J90" s="28" t="s">
        <v>505</v>
      </c>
      <c r="K90" s="81" t="s">
        <v>493</v>
      </c>
      <c r="L90" s="28" t="s">
        <v>497</v>
      </c>
      <c r="M90" s="88">
        <v>41046</v>
      </c>
      <c r="N90" s="159">
        <v>1988</v>
      </c>
      <c r="O90" s="159">
        <v>0</v>
      </c>
      <c r="P90" s="28" t="s">
        <v>269</v>
      </c>
      <c r="Q90" s="287">
        <f>7989+9964+28000+42000+19800+38000+15611+4095+25000+9750+36000</f>
        <v>236209</v>
      </c>
      <c r="R90" s="288">
        <v>74848</v>
      </c>
      <c r="S90" s="287" t="s">
        <v>620</v>
      </c>
      <c r="T90" s="28">
        <v>0</v>
      </c>
      <c r="U90" s="28"/>
      <c r="V90" s="28"/>
      <c r="W90" s="28">
        <v>1</v>
      </c>
      <c r="X90" s="28">
        <v>1</v>
      </c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75" hidden="1" customHeight="1" x14ac:dyDescent="0.2">
      <c r="A91" s="28">
        <v>87</v>
      </c>
      <c r="B91" s="28">
        <v>59</v>
      </c>
      <c r="C91" s="88">
        <v>41620</v>
      </c>
      <c r="D91" s="159" t="s">
        <v>1217</v>
      </c>
      <c r="E91" s="28" t="s">
        <v>380</v>
      </c>
      <c r="F91" s="28" t="s">
        <v>385</v>
      </c>
      <c r="G91" s="159" t="s">
        <v>1218</v>
      </c>
      <c r="H91" s="28" t="s">
        <v>535</v>
      </c>
      <c r="I91" s="28" t="s">
        <v>293</v>
      </c>
      <c r="J91" s="28" t="s">
        <v>505</v>
      </c>
      <c r="K91" s="124" t="s">
        <v>495</v>
      </c>
      <c r="L91" s="28"/>
      <c r="M91" s="28">
        <v>2012</v>
      </c>
      <c r="N91" s="159">
        <v>1982</v>
      </c>
      <c r="O91" s="159">
        <v>0</v>
      </c>
      <c r="P91" s="28" t="s">
        <v>277</v>
      </c>
      <c r="Q91" s="287">
        <v>60000</v>
      </c>
      <c r="R91" s="288">
        <v>28920</v>
      </c>
      <c r="S91" s="287" t="s">
        <v>620</v>
      </c>
      <c r="T91" s="28">
        <v>0</v>
      </c>
      <c r="U91" s="28"/>
      <c r="V91" s="28"/>
      <c r="W91" s="28">
        <v>1</v>
      </c>
      <c r="X91" s="28"/>
      <c r="Y91" s="28">
        <v>1</v>
      </c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30" hidden="1" customHeight="1" x14ac:dyDescent="0.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124"/>
      <c r="L92" s="124"/>
      <c r="M92" s="124"/>
      <c r="N92" s="124"/>
      <c r="O92" s="28"/>
      <c r="P92" s="28"/>
      <c r="Q92" s="164"/>
      <c r="R92" s="264">
        <f>SUM(R5:R91)</f>
        <v>12200000</v>
      </c>
      <c r="S92" s="287"/>
      <c r="T92" s="264">
        <f>SUM(T5:T91)</f>
        <v>40</v>
      </c>
      <c r="U92" s="264">
        <f t="shared" ref="U92:AP92" si="0">SUM(U5:U90)</f>
        <v>15</v>
      </c>
      <c r="V92" s="264">
        <f t="shared" si="0"/>
        <v>0</v>
      </c>
      <c r="W92" s="264">
        <f>SUM(W5:W91)</f>
        <v>81</v>
      </c>
      <c r="X92" s="264">
        <f t="shared" si="0"/>
        <v>11</v>
      </c>
      <c r="Y92" s="264">
        <f>SUM(Y5:Y91)</f>
        <v>26</v>
      </c>
      <c r="Z92" s="264">
        <f t="shared" si="0"/>
        <v>2</v>
      </c>
      <c r="AA92" s="264">
        <f t="shared" si="0"/>
        <v>1</v>
      </c>
      <c r="AB92" s="264">
        <f t="shared" si="0"/>
        <v>0</v>
      </c>
      <c r="AC92" s="264">
        <f t="shared" si="0"/>
        <v>1</v>
      </c>
      <c r="AD92" s="264">
        <f t="shared" si="0"/>
        <v>7</v>
      </c>
      <c r="AE92" s="264">
        <f t="shared" si="0"/>
        <v>1</v>
      </c>
      <c r="AF92" s="264">
        <f t="shared" si="0"/>
        <v>30</v>
      </c>
      <c r="AG92" s="264">
        <f t="shared" si="0"/>
        <v>18</v>
      </c>
      <c r="AH92" s="264">
        <f t="shared" si="0"/>
        <v>13</v>
      </c>
      <c r="AI92" s="264">
        <f t="shared" si="0"/>
        <v>1</v>
      </c>
      <c r="AJ92" s="264">
        <f t="shared" si="0"/>
        <v>1</v>
      </c>
      <c r="AK92" s="264">
        <f t="shared" si="0"/>
        <v>2</v>
      </c>
      <c r="AL92" s="264">
        <f t="shared" si="0"/>
        <v>2</v>
      </c>
      <c r="AM92" s="264">
        <f t="shared" si="0"/>
        <v>4</v>
      </c>
      <c r="AN92" s="264">
        <f t="shared" si="0"/>
        <v>1</v>
      </c>
      <c r="AO92" s="264">
        <f t="shared" si="0"/>
        <v>31</v>
      </c>
      <c r="AP92" s="264">
        <f t="shared" si="0"/>
        <v>0</v>
      </c>
    </row>
    <row r="93" spans="1:42" ht="75" customHeight="1" x14ac:dyDescent="0.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124"/>
      <c r="L93" s="124"/>
      <c r="M93" s="124"/>
      <c r="N93" s="124"/>
      <c r="O93" s="28"/>
      <c r="P93" s="28"/>
      <c r="Q93" s="164"/>
      <c r="R93" s="164"/>
      <c r="S93" s="287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75" customHeight="1" x14ac:dyDescent="0.2">
      <c r="A94" s="161"/>
      <c r="B94" s="161"/>
      <c r="C94" s="28"/>
      <c r="D94" s="161"/>
      <c r="E94" s="161"/>
      <c r="F94" s="161"/>
      <c r="G94" s="28"/>
      <c r="H94" s="161"/>
      <c r="I94" s="28"/>
      <c r="J94" s="161"/>
      <c r="K94" s="162"/>
      <c r="L94" s="162"/>
      <c r="M94" s="162"/>
      <c r="N94" s="162"/>
      <c r="O94" s="161"/>
      <c r="P94" s="161"/>
      <c r="Q94" s="164"/>
      <c r="R94" s="164"/>
      <c r="S94" s="287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</row>
    <row r="95" spans="1:42" ht="75" customHeight="1" x14ac:dyDescent="0.2">
      <c r="A95" s="161"/>
      <c r="B95" s="161"/>
      <c r="C95" s="28"/>
      <c r="D95" s="161"/>
      <c r="E95" s="161"/>
      <c r="F95" s="161"/>
      <c r="G95" s="28"/>
      <c r="H95" s="161"/>
      <c r="I95" s="28"/>
      <c r="J95" s="161"/>
      <c r="K95" s="162"/>
      <c r="L95" s="162"/>
      <c r="M95" s="162"/>
      <c r="N95" s="162"/>
      <c r="O95" s="161"/>
      <c r="P95" s="161"/>
      <c r="Q95" s="164"/>
      <c r="R95" s="164"/>
      <c r="S95" s="287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</row>
    <row r="96" spans="1:42" ht="75" customHeight="1" x14ac:dyDescent="0.2">
      <c r="A96" s="161"/>
      <c r="B96" s="161"/>
      <c r="C96" s="28"/>
      <c r="D96" s="161"/>
      <c r="E96" s="161"/>
      <c r="F96" s="161"/>
      <c r="G96" s="28"/>
      <c r="H96" s="161"/>
      <c r="I96" s="28"/>
      <c r="J96" s="161"/>
      <c r="K96" s="162"/>
      <c r="L96" s="162"/>
      <c r="M96" s="162"/>
      <c r="N96" s="162"/>
      <c r="O96" s="161"/>
      <c r="P96" s="161"/>
      <c r="Q96" s="164"/>
      <c r="R96" s="164"/>
      <c r="S96" s="287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</row>
    <row r="97" spans="1:42" ht="75" customHeight="1" x14ac:dyDescent="0.2">
      <c r="A97" s="161"/>
      <c r="B97" s="161"/>
      <c r="C97" s="28"/>
      <c r="D97" s="161"/>
      <c r="E97" s="161"/>
      <c r="F97" s="161"/>
      <c r="G97" s="28"/>
      <c r="H97" s="161"/>
      <c r="I97" s="28"/>
      <c r="J97" s="161"/>
      <c r="K97" s="162"/>
      <c r="L97" s="162"/>
      <c r="M97" s="162"/>
      <c r="N97" s="162"/>
      <c r="O97" s="161"/>
      <c r="P97" s="161"/>
      <c r="Q97" s="164"/>
      <c r="R97" s="164"/>
      <c r="S97" s="287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</row>
    <row r="98" spans="1:42" ht="75" customHeight="1" x14ac:dyDescent="0.2">
      <c r="A98" s="161"/>
      <c r="B98" s="161"/>
      <c r="C98" s="28"/>
      <c r="D98" s="161"/>
      <c r="E98" s="161"/>
      <c r="F98" s="161"/>
      <c r="G98" s="28"/>
      <c r="H98" s="161"/>
      <c r="I98" s="28"/>
      <c r="J98" s="161"/>
      <c r="K98" s="162"/>
      <c r="L98" s="162"/>
      <c r="M98" s="162"/>
      <c r="N98" s="162"/>
      <c r="O98" s="161"/>
      <c r="P98" s="161"/>
      <c r="Q98" s="164"/>
      <c r="R98" s="164"/>
      <c r="S98" s="287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</row>
    <row r="99" spans="1:42" ht="75" customHeight="1" x14ac:dyDescent="0.2">
      <c r="A99" s="161"/>
      <c r="B99" s="161"/>
      <c r="C99" s="28"/>
      <c r="D99" s="161"/>
      <c r="E99" s="161"/>
      <c r="F99" s="161"/>
      <c r="G99" s="28"/>
      <c r="H99" s="161"/>
      <c r="I99" s="28"/>
      <c r="J99" s="161"/>
      <c r="K99" s="162"/>
      <c r="L99" s="162"/>
      <c r="M99" s="162"/>
      <c r="N99" s="162"/>
      <c r="O99" s="161"/>
      <c r="P99" s="161"/>
      <c r="Q99" s="164"/>
      <c r="R99" s="164"/>
      <c r="S99" s="287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</row>
    <row r="100" spans="1:42" ht="75" customHeight="1" x14ac:dyDescent="0.2">
      <c r="A100" s="161"/>
      <c r="B100" s="161"/>
      <c r="C100" s="28"/>
      <c r="D100" s="161"/>
      <c r="E100" s="161"/>
      <c r="F100" s="161"/>
      <c r="G100" s="28"/>
      <c r="H100" s="161"/>
      <c r="I100" s="28"/>
      <c r="J100" s="161"/>
      <c r="K100" s="162"/>
      <c r="L100" s="162"/>
      <c r="M100" s="162"/>
      <c r="N100" s="162"/>
      <c r="O100" s="161"/>
      <c r="P100" s="161"/>
      <c r="Q100" s="164"/>
      <c r="R100" s="164"/>
      <c r="S100" s="287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</row>
    <row r="101" spans="1:42" ht="75" customHeight="1" x14ac:dyDescent="0.2">
      <c r="A101" s="161"/>
      <c r="B101" s="161"/>
      <c r="C101" s="28"/>
      <c r="D101" s="161"/>
      <c r="E101" s="161"/>
      <c r="F101" s="161"/>
      <c r="G101" s="28"/>
      <c r="H101" s="161"/>
      <c r="I101" s="28"/>
      <c r="J101" s="161"/>
      <c r="K101" s="162"/>
      <c r="L101" s="162"/>
      <c r="M101" s="162"/>
      <c r="N101" s="162"/>
      <c r="O101" s="161"/>
      <c r="P101" s="161"/>
      <c r="Q101" s="164"/>
      <c r="R101" s="164"/>
      <c r="S101" s="287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</row>
    <row r="102" spans="1:42" ht="75" customHeight="1" x14ac:dyDescent="0.2">
      <c r="A102" s="161"/>
      <c r="B102" s="161"/>
      <c r="C102" s="28"/>
      <c r="D102" s="161"/>
      <c r="E102" s="161"/>
      <c r="F102" s="161"/>
      <c r="G102" s="28"/>
      <c r="H102" s="161"/>
      <c r="I102" s="28"/>
      <c r="J102" s="161"/>
      <c r="K102" s="162"/>
      <c r="L102" s="162"/>
      <c r="M102" s="162"/>
      <c r="N102" s="162"/>
      <c r="O102" s="161"/>
      <c r="P102" s="161"/>
      <c r="Q102" s="164"/>
      <c r="R102" s="164"/>
      <c r="S102" s="287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</row>
    <row r="103" spans="1:42" ht="75" customHeight="1" x14ac:dyDescent="0.2">
      <c r="A103" s="161"/>
      <c r="B103" s="161"/>
      <c r="C103" s="28"/>
      <c r="D103" s="161"/>
      <c r="E103" s="161"/>
      <c r="F103" s="161"/>
      <c r="G103" s="28"/>
      <c r="H103" s="161"/>
      <c r="I103" s="28"/>
      <c r="J103" s="161"/>
      <c r="K103" s="162"/>
      <c r="L103" s="162"/>
      <c r="M103" s="162"/>
      <c r="N103" s="162"/>
      <c r="O103" s="161"/>
      <c r="P103" s="161"/>
      <c r="Q103" s="164"/>
      <c r="R103" s="164"/>
      <c r="S103" s="287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</row>
    <row r="104" spans="1:42" ht="75" customHeight="1" x14ac:dyDescent="0.2">
      <c r="A104" s="161"/>
      <c r="B104" s="161"/>
      <c r="C104" s="28"/>
      <c r="D104" s="161"/>
      <c r="E104" s="161"/>
      <c r="F104" s="161"/>
      <c r="G104" s="28"/>
      <c r="H104" s="161"/>
      <c r="I104" s="28"/>
      <c r="J104" s="161"/>
      <c r="K104" s="162"/>
      <c r="L104" s="162"/>
      <c r="M104" s="162"/>
      <c r="N104" s="162"/>
      <c r="O104" s="161"/>
      <c r="P104" s="161"/>
      <c r="Q104" s="164"/>
      <c r="R104" s="164"/>
      <c r="S104" s="287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</row>
    <row r="105" spans="1:42" ht="75" customHeight="1" x14ac:dyDescent="0.2">
      <c r="A105" s="161"/>
      <c r="B105" s="161"/>
      <c r="C105" s="28"/>
      <c r="D105" s="161"/>
      <c r="E105" s="161"/>
      <c r="F105" s="161"/>
      <c r="G105" s="28"/>
      <c r="H105" s="161"/>
      <c r="I105" s="28"/>
      <c r="J105" s="161"/>
      <c r="K105" s="162"/>
      <c r="L105" s="162"/>
      <c r="M105" s="162"/>
      <c r="N105" s="162"/>
      <c r="O105" s="161"/>
      <c r="P105" s="161"/>
      <c r="Q105" s="164"/>
      <c r="R105" s="164"/>
      <c r="S105" s="287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</row>
    <row r="106" spans="1:42" ht="75" customHeight="1" x14ac:dyDescent="0.2">
      <c r="A106" s="161"/>
      <c r="B106" s="161"/>
      <c r="C106" s="28"/>
      <c r="D106" s="161"/>
      <c r="E106" s="161"/>
      <c r="F106" s="161"/>
      <c r="G106" s="28"/>
      <c r="H106" s="161"/>
      <c r="I106" s="28"/>
      <c r="J106" s="161"/>
      <c r="K106" s="162"/>
      <c r="L106" s="162"/>
      <c r="M106" s="162"/>
      <c r="N106" s="162"/>
      <c r="O106" s="161"/>
      <c r="P106" s="161"/>
      <c r="Q106" s="164"/>
      <c r="R106" s="164"/>
      <c r="S106" s="287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</row>
    <row r="107" spans="1:42" ht="75" customHeight="1" x14ac:dyDescent="0.2">
      <c r="A107" s="161"/>
      <c r="B107" s="161"/>
      <c r="C107" s="28"/>
      <c r="D107" s="161"/>
      <c r="E107" s="161"/>
      <c r="F107" s="161"/>
      <c r="G107" s="28"/>
      <c r="H107" s="161"/>
      <c r="I107" s="28"/>
      <c r="J107" s="161"/>
      <c r="K107" s="162"/>
      <c r="L107" s="162"/>
      <c r="M107" s="162"/>
      <c r="N107" s="162"/>
      <c r="O107" s="161"/>
      <c r="P107" s="161"/>
      <c r="Q107" s="164"/>
      <c r="R107" s="164"/>
      <c r="S107" s="287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</row>
    <row r="108" spans="1:42" ht="75" customHeight="1" x14ac:dyDescent="0.2">
      <c r="A108" s="161"/>
      <c r="B108" s="161"/>
      <c r="C108" s="28"/>
      <c r="D108" s="161"/>
      <c r="E108" s="161"/>
      <c r="F108" s="161"/>
      <c r="G108" s="28"/>
      <c r="H108" s="161"/>
      <c r="I108" s="28"/>
      <c r="J108" s="161"/>
      <c r="K108" s="162"/>
      <c r="L108" s="162"/>
      <c r="M108" s="162"/>
      <c r="N108" s="162"/>
      <c r="O108" s="161"/>
      <c r="P108" s="161"/>
      <c r="Q108" s="164"/>
      <c r="R108" s="164"/>
      <c r="S108" s="287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</row>
    <row r="109" spans="1:42" ht="75" customHeight="1" x14ac:dyDescent="0.2">
      <c r="A109" s="161"/>
      <c r="B109" s="161"/>
      <c r="C109" s="28"/>
      <c r="D109" s="161"/>
      <c r="E109" s="161"/>
      <c r="F109" s="161"/>
      <c r="G109" s="28"/>
      <c r="H109" s="161"/>
      <c r="I109" s="28"/>
      <c r="J109" s="161"/>
      <c r="K109" s="162"/>
      <c r="L109" s="162"/>
      <c r="M109" s="162"/>
      <c r="N109" s="162"/>
      <c r="O109" s="161"/>
      <c r="P109" s="161"/>
      <c r="Q109" s="164"/>
      <c r="R109" s="164"/>
      <c r="S109" s="287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</row>
    <row r="110" spans="1:42" ht="75" customHeight="1" x14ac:dyDescent="0.2">
      <c r="A110" s="161"/>
      <c r="B110" s="161"/>
      <c r="C110" s="28"/>
      <c r="D110" s="161"/>
      <c r="E110" s="161"/>
      <c r="F110" s="161"/>
      <c r="G110" s="28"/>
      <c r="H110" s="161"/>
      <c r="I110" s="28"/>
      <c r="J110" s="161"/>
      <c r="K110" s="162"/>
      <c r="L110" s="162"/>
      <c r="M110" s="162"/>
      <c r="N110" s="162"/>
      <c r="O110" s="161"/>
      <c r="P110" s="161"/>
      <c r="Q110" s="164"/>
      <c r="R110" s="164"/>
      <c r="S110" s="287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</row>
    <row r="111" spans="1:42" ht="75" customHeight="1" x14ac:dyDescent="0.2">
      <c r="A111" s="161"/>
      <c r="B111" s="161"/>
      <c r="C111" s="28"/>
      <c r="D111" s="161"/>
      <c r="E111" s="161"/>
      <c r="F111" s="161"/>
      <c r="G111" s="28"/>
      <c r="H111" s="161"/>
      <c r="I111" s="28"/>
      <c r="J111" s="161"/>
      <c r="K111" s="162"/>
      <c r="L111" s="162"/>
      <c r="M111" s="162"/>
      <c r="N111" s="162"/>
      <c r="O111" s="161"/>
      <c r="P111" s="161"/>
      <c r="Q111" s="164"/>
      <c r="R111" s="164"/>
      <c r="S111" s="287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</row>
    <row r="112" spans="1:42" ht="75" customHeight="1" x14ac:dyDescent="0.2">
      <c r="A112" s="161"/>
      <c r="B112" s="161"/>
      <c r="C112" s="28"/>
      <c r="D112" s="161"/>
      <c r="E112" s="161"/>
      <c r="F112" s="161"/>
      <c r="G112" s="28"/>
      <c r="H112" s="161"/>
      <c r="I112" s="28"/>
      <c r="J112" s="161"/>
      <c r="K112" s="162"/>
      <c r="L112" s="162"/>
      <c r="M112" s="162"/>
      <c r="N112" s="162"/>
      <c r="O112" s="161"/>
      <c r="P112" s="161"/>
      <c r="Q112" s="164"/>
      <c r="R112" s="164"/>
      <c r="S112" s="287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</row>
    <row r="113" spans="1:42" ht="75" customHeight="1" x14ac:dyDescent="0.2">
      <c r="A113" s="161"/>
      <c r="B113" s="161"/>
      <c r="C113" s="28"/>
      <c r="D113" s="161"/>
      <c r="E113" s="161"/>
      <c r="F113" s="161"/>
      <c r="G113" s="28"/>
      <c r="H113" s="161"/>
      <c r="I113" s="28"/>
      <c r="J113" s="161"/>
      <c r="K113" s="162"/>
      <c r="L113" s="162"/>
      <c r="M113" s="162"/>
      <c r="N113" s="162"/>
      <c r="O113" s="161"/>
      <c r="P113" s="161"/>
      <c r="Q113" s="164"/>
      <c r="R113" s="164"/>
      <c r="S113" s="287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</row>
    <row r="114" spans="1:42" ht="75" customHeight="1" x14ac:dyDescent="0.2">
      <c r="A114" s="161"/>
      <c r="B114" s="161"/>
      <c r="C114" s="28"/>
      <c r="D114" s="161"/>
      <c r="E114" s="161"/>
      <c r="F114" s="161"/>
      <c r="G114" s="28"/>
      <c r="H114" s="161"/>
      <c r="I114" s="28"/>
      <c r="J114" s="161"/>
      <c r="K114" s="162"/>
      <c r="L114" s="162"/>
      <c r="M114" s="162"/>
      <c r="N114" s="162"/>
      <c r="O114" s="161"/>
      <c r="P114" s="161"/>
      <c r="Q114" s="164"/>
      <c r="R114" s="164"/>
      <c r="S114" s="287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</row>
    <row r="115" spans="1:42" ht="75" customHeight="1" x14ac:dyDescent="0.2">
      <c r="A115" s="161"/>
      <c r="B115" s="161"/>
      <c r="C115" s="28"/>
      <c r="D115" s="161"/>
      <c r="E115" s="161"/>
      <c r="F115" s="161"/>
      <c r="G115" s="28"/>
      <c r="H115" s="161"/>
      <c r="I115" s="28"/>
      <c r="J115" s="161"/>
      <c r="K115" s="162"/>
      <c r="L115" s="162"/>
      <c r="M115" s="162"/>
      <c r="N115" s="162"/>
      <c r="O115" s="161"/>
      <c r="P115" s="161"/>
      <c r="Q115" s="164"/>
      <c r="R115" s="164"/>
      <c r="S115" s="287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</row>
    <row r="116" spans="1:42" ht="75" customHeight="1" x14ac:dyDescent="0.2">
      <c r="A116" s="161"/>
      <c r="B116" s="161"/>
      <c r="C116" s="28"/>
      <c r="D116" s="161"/>
      <c r="E116" s="161"/>
      <c r="F116" s="161"/>
      <c r="G116" s="28"/>
      <c r="H116" s="161"/>
      <c r="I116" s="28"/>
      <c r="J116" s="161"/>
      <c r="K116" s="162"/>
      <c r="L116" s="162"/>
      <c r="M116" s="162"/>
      <c r="N116" s="162"/>
      <c r="O116" s="161"/>
      <c r="P116" s="161"/>
      <c r="Q116" s="164"/>
      <c r="R116" s="164"/>
      <c r="S116" s="287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</row>
    <row r="117" spans="1:42" ht="75" customHeight="1" x14ac:dyDescent="0.2">
      <c r="A117" s="161"/>
      <c r="B117" s="161"/>
      <c r="C117" s="28"/>
      <c r="D117" s="161"/>
      <c r="E117" s="161"/>
      <c r="F117" s="161"/>
      <c r="G117" s="28"/>
      <c r="H117" s="161"/>
      <c r="I117" s="28"/>
      <c r="J117" s="161"/>
      <c r="K117" s="162"/>
      <c r="L117" s="162"/>
      <c r="M117" s="162"/>
      <c r="N117" s="162"/>
      <c r="O117" s="161"/>
      <c r="P117" s="161"/>
      <c r="Q117" s="164"/>
      <c r="R117" s="164"/>
      <c r="S117" s="287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</row>
    <row r="118" spans="1:42" ht="75" customHeight="1" x14ac:dyDescent="0.2">
      <c r="A118" s="161"/>
      <c r="B118" s="161"/>
      <c r="C118" s="28"/>
      <c r="D118" s="161"/>
      <c r="E118" s="161"/>
      <c r="F118" s="161"/>
      <c r="G118" s="28"/>
      <c r="H118" s="161"/>
      <c r="I118" s="28"/>
      <c r="J118" s="161"/>
      <c r="K118" s="162"/>
      <c r="L118" s="162"/>
      <c r="M118" s="162"/>
      <c r="N118" s="162"/>
      <c r="O118" s="161"/>
      <c r="P118" s="161"/>
      <c r="Q118" s="164"/>
      <c r="R118" s="164"/>
      <c r="S118" s="287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</row>
    <row r="119" spans="1:42" ht="75" customHeight="1" x14ac:dyDescent="0.2">
      <c r="A119" s="161"/>
      <c r="B119" s="161"/>
      <c r="C119" s="28"/>
      <c r="D119" s="161"/>
      <c r="E119" s="161"/>
      <c r="F119" s="161"/>
      <c r="G119" s="28"/>
      <c r="H119" s="161"/>
      <c r="I119" s="28"/>
      <c r="J119" s="161"/>
      <c r="K119" s="162"/>
      <c r="L119" s="162"/>
      <c r="M119" s="162"/>
      <c r="N119" s="162"/>
      <c r="O119" s="161"/>
      <c r="P119" s="161"/>
      <c r="Q119" s="164"/>
      <c r="R119" s="164"/>
      <c r="S119" s="287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</row>
    <row r="120" spans="1:42" ht="75" customHeight="1" x14ac:dyDescent="0.2">
      <c r="A120" s="161"/>
      <c r="B120" s="161"/>
      <c r="C120" s="28"/>
      <c r="D120" s="161"/>
      <c r="E120" s="161"/>
      <c r="F120" s="161"/>
      <c r="G120" s="28"/>
      <c r="H120" s="161"/>
      <c r="I120" s="28"/>
      <c r="J120" s="161"/>
      <c r="K120" s="162"/>
      <c r="L120" s="162"/>
      <c r="M120" s="162"/>
      <c r="N120" s="162"/>
      <c r="O120" s="161"/>
      <c r="P120" s="161"/>
      <c r="Q120" s="164"/>
      <c r="R120" s="164"/>
      <c r="S120" s="287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</row>
    <row r="121" spans="1:42" ht="75" customHeight="1" x14ac:dyDescent="0.2">
      <c r="A121" s="161"/>
      <c r="B121" s="161"/>
      <c r="C121" s="28"/>
      <c r="D121" s="161"/>
      <c r="E121" s="161"/>
      <c r="F121" s="161"/>
      <c r="G121" s="28"/>
      <c r="H121" s="161"/>
      <c r="I121" s="28"/>
      <c r="J121" s="161"/>
      <c r="K121" s="162"/>
      <c r="L121" s="162"/>
      <c r="M121" s="162"/>
      <c r="N121" s="162"/>
      <c r="O121" s="161"/>
      <c r="P121" s="161"/>
      <c r="Q121" s="164"/>
      <c r="R121" s="164"/>
      <c r="S121" s="287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</row>
    <row r="122" spans="1:42" ht="75" customHeight="1" x14ac:dyDescent="0.2">
      <c r="A122" s="161"/>
      <c r="B122" s="161"/>
      <c r="C122" s="28"/>
      <c r="D122" s="161"/>
      <c r="E122" s="161"/>
      <c r="F122" s="161"/>
      <c r="G122" s="28"/>
      <c r="H122" s="161"/>
      <c r="I122" s="28"/>
      <c r="J122" s="161"/>
      <c r="K122" s="162"/>
      <c r="L122" s="162"/>
      <c r="M122" s="162"/>
      <c r="N122" s="162"/>
      <c r="O122" s="161"/>
      <c r="P122" s="161"/>
      <c r="Q122" s="164"/>
      <c r="R122" s="164"/>
      <c r="S122" s="287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</row>
    <row r="123" spans="1:42" ht="75" customHeight="1" x14ac:dyDescent="0.2">
      <c r="A123" s="161"/>
      <c r="B123" s="161"/>
      <c r="C123" s="28"/>
      <c r="D123" s="161"/>
      <c r="E123" s="161"/>
      <c r="F123" s="161"/>
      <c r="G123" s="28"/>
      <c r="H123" s="161"/>
      <c r="I123" s="28"/>
      <c r="J123" s="161"/>
      <c r="K123" s="162"/>
      <c r="L123" s="162"/>
      <c r="M123" s="162"/>
      <c r="N123" s="162"/>
      <c r="O123" s="161"/>
      <c r="P123" s="161"/>
      <c r="Q123" s="164"/>
      <c r="R123" s="164"/>
      <c r="S123" s="287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</row>
    <row r="124" spans="1:42" ht="75" customHeight="1" x14ac:dyDescent="0.2">
      <c r="A124" s="161"/>
      <c r="B124" s="161"/>
      <c r="C124" s="28"/>
      <c r="D124" s="161"/>
      <c r="E124" s="161"/>
      <c r="F124" s="161"/>
      <c r="G124" s="28"/>
      <c r="H124" s="161"/>
      <c r="I124" s="28"/>
      <c r="J124" s="161"/>
      <c r="K124" s="162"/>
      <c r="L124" s="162"/>
      <c r="M124" s="162"/>
      <c r="N124" s="162"/>
      <c r="O124" s="161"/>
      <c r="P124" s="161"/>
      <c r="Q124" s="164"/>
      <c r="R124" s="164"/>
      <c r="S124" s="287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</row>
    <row r="125" spans="1:42" ht="75" customHeight="1" x14ac:dyDescent="0.2">
      <c r="A125" s="161"/>
      <c r="B125" s="161"/>
      <c r="C125" s="28"/>
      <c r="D125" s="161"/>
      <c r="E125" s="161"/>
      <c r="F125" s="161"/>
      <c r="G125" s="28"/>
      <c r="H125" s="161"/>
      <c r="I125" s="28"/>
      <c r="J125" s="161"/>
      <c r="K125" s="162"/>
      <c r="L125" s="162"/>
      <c r="M125" s="162"/>
      <c r="N125" s="162"/>
      <c r="O125" s="161"/>
      <c r="P125" s="161"/>
      <c r="Q125" s="164"/>
      <c r="R125" s="164"/>
      <c r="S125" s="287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</row>
    <row r="126" spans="1:42" ht="75" customHeight="1" x14ac:dyDescent="0.2">
      <c r="A126" s="161"/>
      <c r="B126" s="161"/>
      <c r="C126" s="28"/>
      <c r="D126" s="161"/>
      <c r="E126" s="161"/>
      <c r="F126" s="161"/>
      <c r="G126" s="28"/>
      <c r="H126" s="161"/>
      <c r="I126" s="28"/>
      <c r="J126" s="161"/>
      <c r="K126" s="162"/>
      <c r="L126" s="162"/>
      <c r="M126" s="162"/>
      <c r="N126" s="162"/>
      <c r="O126" s="161"/>
      <c r="P126" s="161"/>
      <c r="Q126" s="164"/>
      <c r="R126" s="164"/>
      <c r="S126" s="287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</row>
    <row r="127" spans="1:42" ht="75" customHeight="1" x14ac:dyDescent="0.2">
      <c r="A127" s="161"/>
      <c r="B127" s="161"/>
      <c r="C127" s="28"/>
      <c r="D127" s="161"/>
      <c r="E127" s="161"/>
      <c r="F127" s="161"/>
      <c r="G127" s="28"/>
      <c r="H127" s="161"/>
      <c r="I127" s="28"/>
      <c r="J127" s="161"/>
      <c r="K127" s="162"/>
      <c r="L127" s="162"/>
      <c r="M127" s="162"/>
      <c r="N127" s="162"/>
      <c r="O127" s="161"/>
      <c r="P127" s="161"/>
      <c r="Q127" s="164"/>
      <c r="R127" s="164"/>
      <c r="S127" s="287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</row>
    <row r="128" spans="1:42" ht="75" customHeight="1" x14ac:dyDescent="0.2">
      <c r="A128" s="161"/>
      <c r="B128" s="161"/>
      <c r="C128" s="28"/>
      <c r="D128" s="161"/>
      <c r="E128" s="161"/>
      <c r="F128" s="161"/>
      <c r="G128" s="28"/>
      <c r="H128" s="161"/>
      <c r="I128" s="28"/>
      <c r="J128" s="161"/>
      <c r="K128" s="162"/>
      <c r="L128" s="162"/>
      <c r="M128" s="162"/>
      <c r="N128" s="162"/>
      <c r="O128" s="161"/>
      <c r="P128" s="161"/>
      <c r="Q128" s="164"/>
      <c r="R128" s="164"/>
      <c r="S128" s="287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</row>
    <row r="129" spans="1:42" ht="75" customHeight="1" x14ac:dyDescent="0.2">
      <c r="A129" s="161"/>
      <c r="B129" s="161"/>
      <c r="C129" s="28"/>
      <c r="D129" s="161"/>
      <c r="E129" s="161"/>
      <c r="F129" s="161"/>
      <c r="G129" s="28"/>
      <c r="H129" s="161"/>
      <c r="I129" s="28"/>
      <c r="J129" s="161"/>
      <c r="K129" s="162"/>
      <c r="L129" s="162"/>
      <c r="M129" s="162"/>
      <c r="N129" s="162"/>
      <c r="O129" s="161"/>
      <c r="P129" s="161"/>
      <c r="Q129" s="164"/>
      <c r="R129" s="164"/>
      <c r="S129" s="287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</row>
    <row r="130" spans="1:42" ht="75" customHeight="1" x14ac:dyDescent="0.2">
      <c r="A130" s="161"/>
      <c r="B130" s="161"/>
      <c r="C130" s="28"/>
      <c r="D130" s="161"/>
      <c r="E130" s="161"/>
      <c r="F130" s="161"/>
      <c r="G130" s="28"/>
      <c r="H130" s="161"/>
      <c r="I130" s="28"/>
      <c r="J130" s="161"/>
      <c r="K130" s="162"/>
      <c r="L130" s="162"/>
      <c r="M130" s="162"/>
      <c r="N130" s="162"/>
      <c r="O130" s="161"/>
      <c r="P130" s="161"/>
      <c r="Q130" s="164"/>
      <c r="R130" s="164"/>
      <c r="S130" s="287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</row>
    <row r="131" spans="1:42" ht="75" customHeight="1" x14ac:dyDescent="0.2">
      <c r="A131" s="161"/>
      <c r="B131" s="161"/>
      <c r="C131" s="28"/>
      <c r="D131" s="161"/>
      <c r="E131" s="161"/>
      <c r="F131" s="161"/>
      <c r="G131" s="28"/>
      <c r="H131" s="161"/>
      <c r="I131" s="28"/>
      <c r="J131" s="161"/>
      <c r="K131" s="162"/>
      <c r="L131" s="162"/>
      <c r="M131" s="162"/>
      <c r="N131" s="162"/>
      <c r="O131" s="161"/>
      <c r="P131" s="161"/>
      <c r="Q131" s="164"/>
      <c r="R131" s="164"/>
      <c r="S131" s="287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</row>
    <row r="132" spans="1:42" ht="75" customHeight="1" x14ac:dyDescent="0.2">
      <c r="A132" s="161"/>
      <c r="B132" s="161"/>
      <c r="C132" s="28"/>
      <c r="D132" s="161"/>
      <c r="E132" s="161"/>
      <c r="F132" s="161"/>
      <c r="G132" s="28"/>
      <c r="H132" s="161"/>
      <c r="I132" s="28"/>
      <c r="J132" s="161"/>
      <c r="K132" s="162"/>
      <c r="L132" s="162"/>
      <c r="M132" s="162"/>
      <c r="N132" s="162"/>
      <c r="O132" s="161"/>
      <c r="P132" s="161"/>
      <c r="Q132" s="164"/>
      <c r="R132" s="164"/>
      <c r="S132" s="287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</row>
    <row r="133" spans="1:42" ht="75" customHeight="1" x14ac:dyDescent="0.2">
      <c r="A133" s="161"/>
      <c r="B133" s="161"/>
      <c r="C133" s="28"/>
      <c r="D133" s="161"/>
      <c r="E133" s="161"/>
      <c r="F133" s="161"/>
      <c r="G133" s="28"/>
      <c r="H133" s="161"/>
      <c r="I133" s="28"/>
      <c r="J133" s="161"/>
      <c r="K133" s="162"/>
      <c r="L133" s="162"/>
      <c r="M133" s="162"/>
      <c r="N133" s="162"/>
      <c r="O133" s="161"/>
      <c r="P133" s="161"/>
      <c r="Q133" s="164"/>
      <c r="R133" s="164"/>
      <c r="S133" s="287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</row>
    <row r="134" spans="1:42" ht="75" customHeight="1" x14ac:dyDescent="0.2">
      <c r="A134" s="161"/>
      <c r="B134" s="161"/>
      <c r="C134" s="28"/>
      <c r="D134" s="161"/>
      <c r="E134" s="161"/>
      <c r="F134" s="161"/>
      <c r="G134" s="28"/>
      <c r="H134" s="161"/>
      <c r="I134" s="28"/>
      <c r="J134" s="161"/>
      <c r="K134" s="162"/>
      <c r="L134" s="162"/>
      <c r="M134" s="162"/>
      <c r="N134" s="162"/>
      <c r="O134" s="161"/>
      <c r="P134" s="161"/>
      <c r="Q134" s="164"/>
      <c r="R134" s="164"/>
      <c r="S134" s="287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</row>
    <row r="135" spans="1:42" ht="75" customHeight="1" x14ac:dyDescent="0.2">
      <c r="A135" s="161"/>
      <c r="B135" s="161"/>
      <c r="C135" s="28"/>
      <c r="D135" s="161"/>
      <c r="E135" s="161"/>
      <c r="F135" s="161"/>
      <c r="G135" s="28"/>
      <c r="H135" s="161"/>
      <c r="I135" s="28"/>
      <c r="J135" s="161"/>
      <c r="K135" s="162"/>
      <c r="L135" s="162"/>
      <c r="M135" s="162"/>
      <c r="N135" s="162"/>
      <c r="O135" s="161"/>
      <c r="P135" s="161"/>
      <c r="Q135" s="164"/>
      <c r="R135" s="164"/>
      <c r="S135" s="287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</row>
    <row r="136" spans="1:42" ht="75" customHeight="1" x14ac:dyDescent="0.2">
      <c r="A136" s="161"/>
      <c r="B136" s="161"/>
      <c r="C136" s="28"/>
      <c r="D136" s="161"/>
      <c r="E136" s="161"/>
      <c r="F136" s="161"/>
      <c r="G136" s="28"/>
      <c r="H136" s="161"/>
      <c r="I136" s="28"/>
      <c r="J136" s="161"/>
      <c r="K136" s="162"/>
      <c r="L136" s="162"/>
      <c r="M136" s="162"/>
      <c r="N136" s="162"/>
      <c r="O136" s="161"/>
      <c r="P136" s="161"/>
      <c r="Q136" s="164"/>
      <c r="R136" s="164"/>
      <c r="S136" s="287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</row>
    <row r="137" spans="1:42" ht="75" customHeight="1" x14ac:dyDescent="0.2">
      <c r="A137" s="161"/>
      <c r="B137" s="161"/>
      <c r="C137" s="28"/>
      <c r="D137" s="161"/>
      <c r="E137" s="161"/>
      <c r="F137" s="161"/>
      <c r="G137" s="28"/>
      <c r="H137" s="161"/>
      <c r="I137" s="28"/>
      <c r="J137" s="161"/>
      <c r="K137" s="162"/>
      <c r="L137" s="162"/>
      <c r="M137" s="162"/>
      <c r="N137" s="162"/>
      <c r="O137" s="161"/>
      <c r="P137" s="161"/>
      <c r="Q137" s="164"/>
      <c r="R137" s="164"/>
      <c r="S137" s="287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</row>
    <row r="138" spans="1:42" ht="75" customHeight="1" x14ac:dyDescent="0.2">
      <c r="A138" s="161"/>
      <c r="B138" s="161"/>
      <c r="C138" s="28"/>
      <c r="D138" s="161"/>
      <c r="E138" s="161"/>
      <c r="F138" s="161"/>
      <c r="G138" s="28"/>
      <c r="H138" s="161"/>
      <c r="I138" s="28"/>
      <c r="J138" s="161"/>
      <c r="K138" s="162"/>
      <c r="L138" s="162"/>
      <c r="M138" s="162"/>
      <c r="N138" s="162"/>
      <c r="O138" s="161"/>
      <c r="P138" s="161"/>
      <c r="Q138" s="164"/>
      <c r="R138" s="164"/>
      <c r="S138" s="287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</row>
    <row r="139" spans="1:42" ht="75" customHeight="1" x14ac:dyDescent="0.2">
      <c r="A139" s="161"/>
      <c r="B139" s="161"/>
      <c r="C139" s="28"/>
      <c r="D139" s="161"/>
      <c r="E139" s="161"/>
      <c r="F139" s="161"/>
      <c r="G139" s="28"/>
      <c r="H139" s="161"/>
      <c r="I139" s="28"/>
      <c r="J139" s="161"/>
      <c r="K139" s="162"/>
      <c r="L139" s="162"/>
      <c r="M139" s="162"/>
      <c r="N139" s="162"/>
      <c r="O139" s="161"/>
      <c r="P139" s="161"/>
      <c r="Q139" s="164"/>
      <c r="R139" s="164"/>
      <c r="S139" s="287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</row>
    <row r="140" spans="1:42" ht="75" customHeight="1" x14ac:dyDescent="0.2">
      <c r="A140" s="161"/>
      <c r="B140" s="161"/>
      <c r="C140" s="28"/>
      <c r="D140" s="161"/>
      <c r="E140" s="161"/>
      <c r="F140" s="161"/>
      <c r="G140" s="28"/>
      <c r="H140" s="161"/>
      <c r="I140" s="28"/>
      <c r="J140" s="161"/>
      <c r="K140" s="162"/>
      <c r="L140" s="162"/>
      <c r="M140" s="162"/>
      <c r="N140" s="162"/>
      <c r="O140" s="161"/>
      <c r="P140" s="161"/>
      <c r="Q140" s="164"/>
      <c r="R140" s="164"/>
      <c r="S140" s="287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</row>
    <row r="141" spans="1:42" ht="75" customHeight="1" x14ac:dyDescent="0.2">
      <c r="A141" s="161"/>
      <c r="B141" s="161"/>
      <c r="C141" s="28"/>
      <c r="D141" s="161"/>
      <c r="E141" s="161"/>
      <c r="F141" s="161"/>
      <c r="G141" s="28"/>
      <c r="H141" s="161"/>
      <c r="I141" s="28"/>
      <c r="J141" s="161"/>
      <c r="K141" s="162"/>
      <c r="L141" s="162"/>
      <c r="M141" s="162"/>
      <c r="N141" s="162"/>
      <c r="O141" s="161"/>
      <c r="P141" s="161"/>
      <c r="Q141" s="164"/>
      <c r="R141" s="164"/>
      <c r="S141" s="287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</row>
    <row r="142" spans="1:42" ht="75" customHeight="1" x14ac:dyDescent="0.2">
      <c r="A142" s="161"/>
      <c r="B142" s="161"/>
      <c r="C142" s="28"/>
      <c r="D142" s="161"/>
      <c r="E142" s="161"/>
      <c r="F142" s="161"/>
      <c r="G142" s="28"/>
      <c r="H142" s="161"/>
      <c r="I142" s="28"/>
      <c r="J142" s="161"/>
      <c r="K142" s="162"/>
      <c r="L142" s="162"/>
      <c r="M142" s="162"/>
      <c r="N142" s="162"/>
      <c r="O142" s="161"/>
      <c r="P142" s="161"/>
      <c r="Q142" s="164"/>
      <c r="R142" s="164"/>
      <c r="S142" s="287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</row>
    <row r="143" spans="1:42" ht="75" customHeight="1" x14ac:dyDescent="0.2">
      <c r="A143" s="161"/>
      <c r="B143" s="161"/>
      <c r="C143" s="28"/>
      <c r="D143" s="161"/>
      <c r="E143" s="161"/>
      <c r="F143" s="161"/>
      <c r="G143" s="28"/>
      <c r="H143" s="161"/>
      <c r="I143" s="28"/>
      <c r="J143" s="161"/>
      <c r="K143" s="162"/>
      <c r="L143" s="162"/>
      <c r="M143" s="162"/>
      <c r="N143" s="162"/>
      <c r="O143" s="161"/>
      <c r="P143" s="161"/>
      <c r="Q143" s="164"/>
      <c r="R143" s="164"/>
      <c r="S143" s="287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</row>
    <row r="144" spans="1:42" ht="75" customHeight="1" x14ac:dyDescent="0.2">
      <c r="A144" s="161"/>
      <c r="B144" s="161"/>
      <c r="C144" s="28"/>
      <c r="D144" s="161"/>
      <c r="E144" s="161"/>
      <c r="F144" s="161"/>
      <c r="G144" s="28"/>
      <c r="H144" s="161"/>
      <c r="I144" s="28"/>
      <c r="J144" s="161"/>
      <c r="K144" s="162"/>
      <c r="L144" s="162"/>
      <c r="M144" s="162"/>
      <c r="N144" s="162"/>
      <c r="O144" s="161"/>
      <c r="P144" s="161"/>
      <c r="Q144" s="164"/>
      <c r="R144" s="164"/>
      <c r="S144" s="287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</row>
    <row r="145" spans="1:42" ht="75" customHeight="1" x14ac:dyDescent="0.2">
      <c r="A145" s="161"/>
      <c r="B145" s="161"/>
      <c r="C145" s="28"/>
      <c r="D145" s="161"/>
      <c r="E145" s="161"/>
      <c r="F145" s="161"/>
      <c r="G145" s="28"/>
      <c r="H145" s="161"/>
      <c r="I145" s="28"/>
      <c r="J145" s="161"/>
      <c r="K145" s="162"/>
      <c r="L145" s="162"/>
      <c r="M145" s="162"/>
      <c r="N145" s="162"/>
      <c r="O145" s="161"/>
      <c r="P145" s="161"/>
      <c r="Q145" s="164"/>
      <c r="R145" s="164"/>
      <c r="S145" s="287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</row>
    <row r="146" spans="1:42" ht="75" customHeight="1" x14ac:dyDescent="0.2">
      <c r="A146" s="161"/>
      <c r="B146" s="161"/>
      <c r="C146" s="28"/>
      <c r="D146" s="161"/>
      <c r="E146" s="161"/>
      <c r="F146" s="161"/>
      <c r="G146" s="28"/>
      <c r="H146" s="161"/>
      <c r="I146" s="28"/>
      <c r="J146" s="161"/>
      <c r="K146" s="162"/>
      <c r="L146" s="162"/>
      <c r="M146" s="162"/>
      <c r="N146" s="162"/>
      <c r="O146" s="161"/>
      <c r="P146" s="161"/>
      <c r="Q146" s="164"/>
      <c r="R146" s="164"/>
      <c r="S146" s="287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</row>
    <row r="147" spans="1:42" ht="75" customHeight="1" x14ac:dyDescent="0.2">
      <c r="A147" s="161"/>
      <c r="B147" s="161"/>
      <c r="C147" s="28"/>
      <c r="D147" s="161"/>
      <c r="E147" s="161"/>
      <c r="F147" s="161"/>
      <c r="G147" s="28"/>
      <c r="H147" s="161"/>
      <c r="I147" s="28"/>
      <c r="J147" s="161"/>
      <c r="K147" s="162"/>
      <c r="L147" s="162"/>
      <c r="M147" s="162"/>
      <c r="N147" s="162"/>
      <c r="O147" s="161"/>
      <c r="P147" s="161"/>
      <c r="Q147" s="164"/>
      <c r="R147" s="164"/>
      <c r="S147" s="287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</row>
    <row r="148" spans="1:42" ht="75" customHeight="1" x14ac:dyDescent="0.2">
      <c r="A148" s="161"/>
      <c r="B148" s="161"/>
      <c r="C148" s="28"/>
      <c r="D148" s="161"/>
      <c r="E148" s="161"/>
      <c r="F148" s="161"/>
      <c r="G148" s="28"/>
      <c r="H148" s="161"/>
      <c r="I148" s="28"/>
      <c r="J148" s="161"/>
      <c r="K148" s="162"/>
      <c r="L148" s="162"/>
      <c r="M148" s="162"/>
      <c r="N148" s="162"/>
      <c r="O148" s="161"/>
      <c r="P148" s="161"/>
      <c r="Q148" s="164"/>
      <c r="R148" s="164"/>
      <c r="S148" s="287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</row>
    <row r="149" spans="1:42" ht="75" customHeight="1" x14ac:dyDescent="0.2">
      <c r="A149" s="161"/>
      <c r="B149" s="161"/>
      <c r="C149" s="28"/>
      <c r="D149" s="161"/>
      <c r="E149" s="161"/>
      <c r="F149" s="161"/>
      <c r="G149" s="28"/>
      <c r="H149" s="161"/>
      <c r="I149" s="28"/>
      <c r="J149" s="161"/>
      <c r="K149" s="162"/>
      <c r="L149" s="162"/>
      <c r="M149" s="162"/>
      <c r="N149" s="162"/>
      <c r="O149" s="161"/>
      <c r="P149" s="161"/>
      <c r="Q149" s="164"/>
      <c r="R149" s="164"/>
      <c r="S149" s="287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</row>
    <row r="150" spans="1:42" ht="75" customHeight="1" x14ac:dyDescent="0.2">
      <c r="A150" s="161"/>
      <c r="B150" s="161"/>
      <c r="C150" s="28"/>
      <c r="D150" s="161"/>
      <c r="E150" s="161"/>
      <c r="F150" s="161"/>
      <c r="G150" s="28"/>
      <c r="H150" s="161"/>
      <c r="I150" s="28"/>
      <c r="J150" s="161"/>
      <c r="K150" s="162"/>
      <c r="L150" s="162"/>
      <c r="M150" s="162"/>
      <c r="N150" s="162"/>
      <c r="O150" s="161"/>
      <c r="P150" s="161"/>
      <c r="Q150" s="164"/>
      <c r="R150" s="164"/>
      <c r="S150" s="287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</row>
  </sheetData>
  <autoFilter ref="A4:AP92" xr:uid="{00000000-0009-0000-0000-000005000000}">
    <filterColumn colId="6">
      <filters>
        <filter val="г.Якутск, с.Хатассы"/>
      </filters>
    </filterColumn>
  </autoFilter>
  <mergeCells count="27">
    <mergeCell ref="J2:J3"/>
    <mergeCell ref="M2:M3"/>
    <mergeCell ref="AO2:AO3"/>
    <mergeCell ref="AP2:AP3"/>
    <mergeCell ref="V2:V3"/>
    <mergeCell ref="N2:N3"/>
    <mergeCell ref="P2:P3"/>
    <mergeCell ref="Q2:Q3"/>
    <mergeCell ref="W2:AE2"/>
    <mergeCell ref="AF2:AN2"/>
    <mergeCell ref="S2:S3"/>
    <mergeCell ref="G2:G3"/>
    <mergeCell ref="A1:AP1"/>
    <mergeCell ref="L2:L3"/>
    <mergeCell ref="K2:K3"/>
    <mergeCell ref="O2:O3"/>
    <mergeCell ref="R2:R3"/>
    <mergeCell ref="T2:T3"/>
    <mergeCell ref="U2:U3"/>
    <mergeCell ref="D2:D3"/>
    <mergeCell ref="E2:E3"/>
    <mergeCell ref="F2:F3"/>
    <mergeCell ref="A2:A3"/>
    <mergeCell ref="B2:B3"/>
    <mergeCell ref="C2:C3"/>
    <mergeCell ref="H2:H3"/>
    <mergeCell ref="I2:I3"/>
  </mergeCells>
  <phoneticPr fontId="2" type="noConversion"/>
  <pageMargins left="0.7" right="0.7" top="0.75" bottom="0.75" header="0.3" footer="0.3"/>
  <pageSetup paperSize="9" scale="48" orientation="landscape" verticalDpi="200" r:id="rId1"/>
  <rowBreaks count="2" manualBreakCount="2">
    <brk id="35" max="41" man="1"/>
    <brk id="3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AR42"/>
  <sheetViews>
    <sheetView view="pageBreakPreview" topLeftCell="G1" zoomScale="60" zoomScaleNormal="100" workbookViewId="0">
      <selection activeCell="L9" sqref="L9"/>
    </sheetView>
  </sheetViews>
  <sheetFormatPr defaultRowHeight="15.75" x14ac:dyDescent="0.2"/>
  <cols>
    <col min="1" max="1" width="7" style="14" customWidth="1"/>
    <col min="2" max="2" width="7" style="120" customWidth="1"/>
    <col min="3" max="3" width="13.85546875" style="14" customWidth="1"/>
    <col min="4" max="4" width="18.42578125" style="14" customWidth="1"/>
    <col min="5" max="5" width="9.28515625" style="14" customWidth="1"/>
    <col min="6" max="6" width="8.140625" style="14" customWidth="1"/>
    <col min="7" max="8" width="18" style="14" customWidth="1"/>
    <col min="9" max="10" width="18.42578125" style="14" customWidth="1"/>
    <col min="11" max="11" width="17.140625" style="14" customWidth="1"/>
    <col min="12" max="13" width="16.85546875" style="14" customWidth="1"/>
    <col min="14" max="14" width="15.7109375" style="32" customWidth="1"/>
    <col min="15" max="15" width="10.5703125" style="14" customWidth="1"/>
    <col min="16" max="16" width="10.7109375" style="15" hidden="1" customWidth="1"/>
    <col min="17" max="17" width="26.85546875" style="17" customWidth="1"/>
    <col min="18" max="18" width="17" style="16" customWidth="1"/>
    <col min="19" max="19" width="22" style="16" customWidth="1"/>
    <col min="20" max="20" width="14.42578125" style="16" customWidth="1"/>
    <col min="21" max="16384" width="9.140625" style="14"/>
  </cols>
  <sheetData>
    <row r="1" spans="1:44" ht="39.75" customHeight="1" x14ac:dyDescent="0.2">
      <c r="A1" s="465" t="s">
        <v>455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</row>
    <row r="2" spans="1:44" ht="38.25" customHeight="1" x14ac:dyDescent="0.2">
      <c r="A2" s="378" t="s">
        <v>21</v>
      </c>
      <c r="B2" s="377" t="s">
        <v>143</v>
      </c>
      <c r="C2" s="378" t="s">
        <v>144</v>
      </c>
      <c r="D2" s="379" t="s">
        <v>22</v>
      </c>
      <c r="E2" s="379" t="s">
        <v>488</v>
      </c>
      <c r="F2" s="379" t="s">
        <v>394</v>
      </c>
      <c r="G2" s="379" t="s">
        <v>23</v>
      </c>
      <c r="H2" s="401" t="s">
        <v>535</v>
      </c>
      <c r="I2" s="379" t="s">
        <v>24</v>
      </c>
      <c r="J2" s="377" t="s">
        <v>568</v>
      </c>
      <c r="K2" s="454" t="s">
        <v>489</v>
      </c>
      <c r="L2" s="454" t="s">
        <v>491</v>
      </c>
      <c r="M2" s="454" t="s">
        <v>1238</v>
      </c>
      <c r="N2" s="460" t="s">
        <v>395</v>
      </c>
      <c r="O2" s="468" t="s">
        <v>28</v>
      </c>
      <c r="P2" s="8"/>
      <c r="Q2" s="467" t="s">
        <v>392</v>
      </c>
      <c r="R2" s="466" t="s">
        <v>265</v>
      </c>
      <c r="S2" s="466" t="s">
        <v>456</v>
      </c>
      <c r="T2" s="461" t="s">
        <v>621</v>
      </c>
      <c r="U2" s="378" t="s">
        <v>19</v>
      </c>
      <c r="V2" s="385" t="s">
        <v>362</v>
      </c>
      <c r="W2" s="393" t="s">
        <v>363</v>
      </c>
      <c r="X2" s="377" t="s">
        <v>358</v>
      </c>
      <c r="Y2" s="377"/>
      <c r="Z2" s="377"/>
      <c r="AA2" s="377"/>
      <c r="AB2" s="377"/>
      <c r="AC2" s="377"/>
      <c r="AD2" s="377"/>
      <c r="AE2" s="377"/>
      <c r="AF2" s="377"/>
      <c r="AG2" s="378" t="s">
        <v>359</v>
      </c>
      <c r="AH2" s="378"/>
      <c r="AI2" s="378"/>
      <c r="AJ2" s="378"/>
      <c r="AK2" s="378"/>
      <c r="AL2" s="378"/>
      <c r="AM2" s="378"/>
      <c r="AN2" s="378"/>
      <c r="AO2" s="378"/>
      <c r="AP2" s="378" t="s">
        <v>360</v>
      </c>
      <c r="AQ2" s="378" t="s">
        <v>378</v>
      </c>
    </row>
    <row r="3" spans="1:44" ht="48" customHeight="1" x14ac:dyDescent="0.2">
      <c r="A3" s="378"/>
      <c r="B3" s="377"/>
      <c r="C3" s="378"/>
      <c r="D3" s="379"/>
      <c r="E3" s="379"/>
      <c r="F3" s="379"/>
      <c r="G3" s="379"/>
      <c r="H3" s="469"/>
      <c r="I3" s="379"/>
      <c r="J3" s="377"/>
      <c r="K3" s="464"/>
      <c r="L3" s="464"/>
      <c r="M3" s="464"/>
      <c r="N3" s="460"/>
      <c r="O3" s="468"/>
      <c r="P3" s="8"/>
      <c r="Q3" s="467"/>
      <c r="R3" s="466"/>
      <c r="S3" s="466"/>
      <c r="T3" s="462"/>
      <c r="U3" s="378"/>
      <c r="V3" s="385"/>
      <c r="W3" s="393"/>
      <c r="X3" s="377"/>
      <c r="Y3" s="377"/>
      <c r="Z3" s="377"/>
      <c r="AA3" s="377"/>
      <c r="AB3" s="377"/>
      <c r="AC3" s="377"/>
      <c r="AD3" s="377"/>
      <c r="AE3" s="377"/>
      <c r="AF3" s="377"/>
      <c r="AG3" s="378"/>
      <c r="AH3" s="378"/>
      <c r="AI3" s="378"/>
      <c r="AJ3" s="378"/>
      <c r="AK3" s="378"/>
      <c r="AL3" s="378"/>
      <c r="AM3" s="378"/>
      <c r="AN3" s="378"/>
      <c r="AO3" s="378"/>
      <c r="AP3" s="378"/>
      <c r="AQ3" s="378"/>
    </row>
    <row r="4" spans="1:44" ht="122.25" customHeight="1" x14ac:dyDescent="0.2">
      <c r="A4" s="378"/>
      <c r="B4" s="377"/>
      <c r="C4" s="378"/>
      <c r="D4" s="379"/>
      <c r="E4" s="379"/>
      <c r="F4" s="379"/>
      <c r="G4" s="379"/>
      <c r="H4" s="402"/>
      <c r="I4" s="379"/>
      <c r="J4" s="377"/>
      <c r="K4" s="455"/>
      <c r="L4" s="455"/>
      <c r="M4" s="455"/>
      <c r="N4" s="460"/>
      <c r="O4" s="468"/>
      <c r="P4" s="44" t="s">
        <v>29</v>
      </c>
      <c r="Q4" s="467"/>
      <c r="R4" s="466"/>
      <c r="S4" s="466"/>
      <c r="T4" s="463"/>
      <c r="U4" s="378"/>
      <c r="V4" s="385"/>
      <c r="W4" s="393"/>
      <c r="X4" s="28" t="s">
        <v>364</v>
      </c>
      <c r="Y4" s="28" t="s">
        <v>365</v>
      </c>
      <c r="Z4" s="28" t="s">
        <v>366</v>
      </c>
      <c r="AA4" s="28" t="s">
        <v>367</v>
      </c>
      <c r="AB4" s="28" t="s">
        <v>368</v>
      </c>
      <c r="AC4" s="28" t="s">
        <v>369</v>
      </c>
      <c r="AD4" s="28" t="s">
        <v>370</v>
      </c>
      <c r="AE4" s="28" t="s">
        <v>371</v>
      </c>
      <c r="AF4" s="28" t="s">
        <v>372</v>
      </c>
      <c r="AG4" s="28" t="s">
        <v>373</v>
      </c>
      <c r="AH4" s="8" t="s">
        <v>365</v>
      </c>
      <c r="AI4" s="8" t="s">
        <v>366</v>
      </c>
      <c r="AJ4" s="8" t="s">
        <v>374</v>
      </c>
      <c r="AK4" s="8" t="s">
        <v>375</v>
      </c>
      <c r="AL4" s="8" t="s">
        <v>376</v>
      </c>
      <c r="AM4" s="8" t="s">
        <v>377</v>
      </c>
      <c r="AN4" s="8" t="s">
        <v>371</v>
      </c>
      <c r="AO4" s="8" t="s">
        <v>372</v>
      </c>
      <c r="AP4" s="378"/>
      <c r="AQ4" s="378"/>
    </row>
    <row r="5" spans="1:44" ht="31.5" customHeight="1" x14ac:dyDescent="0.2">
      <c r="A5" s="8"/>
      <c r="B5" s="28"/>
      <c r="C5" s="8"/>
      <c r="D5" s="1"/>
      <c r="E5" s="1"/>
      <c r="F5" s="1"/>
      <c r="G5" s="1"/>
      <c r="H5" s="148"/>
      <c r="I5" s="1"/>
      <c r="J5" s="28"/>
      <c r="K5" s="25"/>
      <c r="L5" s="155"/>
      <c r="M5" s="155"/>
      <c r="N5" s="46"/>
      <c r="O5" s="44"/>
      <c r="P5" s="44"/>
      <c r="Q5" s="154"/>
      <c r="R5" s="103"/>
      <c r="S5" s="103"/>
      <c r="T5" s="103"/>
      <c r="U5" s="8"/>
      <c r="V5" s="59"/>
      <c r="W5" s="45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spans="1:44" ht="78" hidden="1" customHeight="1" x14ac:dyDescent="0.2">
      <c r="A6" s="8">
        <v>1</v>
      </c>
      <c r="B6" s="28">
        <v>10</v>
      </c>
      <c r="C6" s="113">
        <v>41487</v>
      </c>
      <c r="D6" s="8" t="s">
        <v>457</v>
      </c>
      <c r="E6" s="8" t="s">
        <v>380</v>
      </c>
      <c r="F6" s="8" t="s">
        <v>384</v>
      </c>
      <c r="G6" s="8" t="s">
        <v>458</v>
      </c>
      <c r="H6" s="8" t="s">
        <v>535</v>
      </c>
      <c r="I6" s="8" t="s">
        <v>459</v>
      </c>
      <c r="J6" s="1" t="s">
        <v>504</v>
      </c>
      <c r="K6" s="1" t="s">
        <v>493</v>
      </c>
      <c r="L6" s="127" t="s">
        <v>494</v>
      </c>
      <c r="M6" s="183">
        <v>2011</v>
      </c>
      <c r="N6" s="64" t="s">
        <v>460</v>
      </c>
      <c r="O6" s="8">
        <v>0</v>
      </c>
      <c r="P6" s="8"/>
      <c r="Q6" s="8" t="s">
        <v>461</v>
      </c>
      <c r="R6" s="65">
        <v>101550</v>
      </c>
      <c r="S6" s="65">
        <v>50775</v>
      </c>
      <c r="T6" s="65" t="s">
        <v>620</v>
      </c>
      <c r="U6" s="8">
        <v>1</v>
      </c>
      <c r="V6" s="8">
        <v>0</v>
      </c>
      <c r="W6" s="8"/>
      <c r="X6" s="8">
        <v>1</v>
      </c>
      <c r="Y6" s="8">
        <v>1</v>
      </c>
      <c r="Z6" s="8"/>
      <c r="AA6" s="8"/>
      <c r="AB6" s="8"/>
      <c r="AC6" s="8">
        <v>1</v>
      </c>
      <c r="AD6" s="8"/>
      <c r="AE6" s="8"/>
      <c r="AF6" s="8"/>
      <c r="AG6" s="8">
        <v>1</v>
      </c>
      <c r="AH6" s="8">
        <v>1</v>
      </c>
      <c r="AI6" s="8"/>
      <c r="AJ6" s="8"/>
      <c r="AK6" s="8">
        <v>1</v>
      </c>
      <c r="AL6" s="8"/>
      <c r="AM6" s="8"/>
      <c r="AN6" s="8"/>
      <c r="AO6" s="8"/>
      <c r="AP6" s="49"/>
      <c r="AQ6" s="49">
        <v>0</v>
      </c>
    </row>
    <row r="7" spans="1:44" ht="108" hidden="1" customHeight="1" x14ac:dyDescent="0.2">
      <c r="A7" s="8">
        <v>2</v>
      </c>
      <c r="B7" s="28">
        <v>10</v>
      </c>
      <c r="C7" s="113">
        <v>41487</v>
      </c>
      <c r="D7" s="8" t="s">
        <v>462</v>
      </c>
      <c r="E7" s="8" t="s">
        <v>380</v>
      </c>
      <c r="F7" s="8" t="s">
        <v>384</v>
      </c>
      <c r="G7" s="8" t="s">
        <v>463</v>
      </c>
      <c r="H7" s="8" t="s">
        <v>535</v>
      </c>
      <c r="I7" s="8" t="s">
        <v>459</v>
      </c>
      <c r="J7" s="1" t="s">
        <v>504</v>
      </c>
      <c r="K7" s="1" t="s">
        <v>493</v>
      </c>
      <c r="L7" s="127" t="s">
        <v>494</v>
      </c>
      <c r="M7" s="183">
        <v>2012</v>
      </c>
      <c r="N7" s="64" t="s">
        <v>464</v>
      </c>
      <c r="O7" s="8">
        <v>0</v>
      </c>
      <c r="P7" s="8"/>
      <c r="Q7" s="8" t="s">
        <v>465</v>
      </c>
      <c r="R7" s="65">
        <v>152675.35999999999</v>
      </c>
      <c r="S7" s="65">
        <v>76338</v>
      </c>
      <c r="T7" s="65" t="s">
        <v>620</v>
      </c>
      <c r="U7" s="8">
        <v>0</v>
      </c>
      <c r="V7" s="8">
        <v>0</v>
      </c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>
        <v>0</v>
      </c>
    </row>
    <row r="8" spans="1:44" ht="115.5" hidden="1" customHeight="1" x14ac:dyDescent="0.2">
      <c r="A8" s="8">
        <v>3</v>
      </c>
      <c r="B8" s="28">
        <v>10</v>
      </c>
      <c r="C8" s="113">
        <v>41487</v>
      </c>
      <c r="D8" s="8" t="s">
        <v>466</v>
      </c>
      <c r="E8" s="8" t="s">
        <v>380</v>
      </c>
      <c r="F8" s="8" t="s">
        <v>385</v>
      </c>
      <c r="G8" s="8" t="s">
        <v>467</v>
      </c>
      <c r="H8" s="8" t="s">
        <v>535</v>
      </c>
      <c r="I8" s="8" t="s">
        <v>468</v>
      </c>
      <c r="J8" s="8" t="s">
        <v>504</v>
      </c>
      <c r="K8" s="8" t="s">
        <v>490</v>
      </c>
      <c r="L8" s="8" t="s">
        <v>468</v>
      </c>
      <c r="M8" s="183">
        <v>2009</v>
      </c>
      <c r="N8" s="64" t="s">
        <v>469</v>
      </c>
      <c r="O8" s="8">
        <v>3</v>
      </c>
      <c r="P8" s="8"/>
      <c r="Q8" s="8" t="s">
        <v>470</v>
      </c>
      <c r="R8" s="103">
        <v>527556</v>
      </c>
      <c r="S8" s="65">
        <v>263778</v>
      </c>
      <c r="T8" s="65" t="s">
        <v>620</v>
      </c>
      <c r="U8" s="8">
        <v>3</v>
      </c>
      <c r="V8" s="8">
        <v>0</v>
      </c>
      <c r="W8" s="8"/>
      <c r="X8" s="8">
        <v>15</v>
      </c>
      <c r="Y8" s="8">
        <v>2</v>
      </c>
      <c r="Z8" s="8">
        <v>13</v>
      </c>
      <c r="AA8" s="8">
        <v>1</v>
      </c>
      <c r="AB8" s="8"/>
      <c r="AC8" s="8"/>
      <c r="AD8" s="8">
        <v>3</v>
      </c>
      <c r="AE8" s="8">
        <v>2</v>
      </c>
      <c r="AF8" s="8">
        <v>2</v>
      </c>
      <c r="AG8" s="8">
        <v>3</v>
      </c>
      <c r="AH8" s="8">
        <v>2</v>
      </c>
      <c r="AI8" s="8"/>
      <c r="AJ8" s="8">
        <v>1</v>
      </c>
      <c r="AK8" s="8"/>
      <c r="AL8" s="8"/>
      <c r="AM8" s="8">
        <v>1</v>
      </c>
      <c r="AN8" s="8"/>
      <c r="AO8" s="8">
        <v>2</v>
      </c>
      <c r="AP8" s="8"/>
      <c r="AQ8" s="8">
        <v>0</v>
      </c>
    </row>
    <row r="9" spans="1:44" ht="138" customHeight="1" x14ac:dyDescent="0.2">
      <c r="A9" s="8">
        <v>4</v>
      </c>
      <c r="B9" s="28">
        <v>10</v>
      </c>
      <c r="C9" s="113">
        <v>41487</v>
      </c>
      <c r="D9" s="8" t="s">
        <v>471</v>
      </c>
      <c r="E9" s="8" t="s">
        <v>380</v>
      </c>
      <c r="F9" s="8" t="s">
        <v>385</v>
      </c>
      <c r="G9" s="8" t="s">
        <v>472</v>
      </c>
      <c r="H9" s="8"/>
      <c r="I9" s="8" t="s">
        <v>473</v>
      </c>
      <c r="J9" s="71" t="s">
        <v>504</v>
      </c>
      <c r="K9" s="71" t="s">
        <v>493</v>
      </c>
      <c r="L9" s="71" t="s">
        <v>122</v>
      </c>
      <c r="M9" s="183">
        <v>2005</v>
      </c>
      <c r="N9" s="64" t="s">
        <v>474</v>
      </c>
      <c r="O9" s="8">
        <v>5</v>
      </c>
      <c r="P9" s="8"/>
      <c r="Q9" s="8" t="s">
        <v>475</v>
      </c>
      <c r="R9" s="65">
        <v>250000</v>
      </c>
      <c r="S9" s="65">
        <v>109109</v>
      </c>
      <c r="T9" s="65" t="s">
        <v>620</v>
      </c>
      <c r="U9" s="8">
        <v>5</v>
      </c>
      <c r="V9" s="8">
        <v>5</v>
      </c>
      <c r="W9" s="8"/>
      <c r="X9" s="8">
        <v>1</v>
      </c>
      <c r="Y9" s="8"/>
      <c r="Z9" s="8">
        <v>1</v>
      </c>
      <c r="AA9" s="8">
        <v>1</v>
      </c>
      <c r="AB9" s="8"/>
      <c r="AC9" s="8"/>
      <c r="AD9" s="8">
        <v>1</v>
      </c>
      <c r="AE9" s="8">
        <v>1</v>
      </c>
      <c r="AF9" s="8"/>
      <c r="AG9" s="8">
        <v>10</v>
      </c>
      <c r="AH9" s="8"/>
      <c r="AI9" s="8"/>
      <c r="AJ9" s="8"/>
      <c r="AK9" s="8"/>
      <c r="AL9" s="8"/>
      <c r="AM9" s="8">
        <v>1</v>
      </c>
      <c r="AN9" s="8">
        <v>10</v>
      </c>
      <c r="AO9" s="8"/>
      <c r="AP9" s="8"/>
      <c r="AQ9" s="8">
        <v>0</v>
      </c>
    </row>
    <row r="10" spans="1:44" ht="152.25" customHeight="1" x14ac:dyDescent="0.2">
      <c r="A10" s="8">
        <v>5</v>
      </c>
      <c r="B10" s="28">
        <v>26</v>
      </c>
      <c r="C10" s="113">
        <v>41564</v>
      </c>
      <c r="D10" s="8" t="s">
        <v>643</v>
      </c>
      <c r="E10" s="8" t="s">
        <v>646</v>
      </c>
      <c r="F10" s="8" t="s">
        <v>384</v>
      </c>
      <c r="G10" s="8" t="s">
        <v>472</v>
      </c>
      <c r="H10" s="8"/>
      <c r="I10" s="8" t="s">
        <v>650</v>
      </c>
      <c r="J10" s="71" t="s">
        <v>504</v>
      </c>
      <c r="K10" s="205" t="s">
        <v>493</v>
      </c>
      <c r="L10" s="28" t="s">
        <v>506</v>
      </c>
      <c r="M10" s="363">
        <v>2012</v>
      </c>
      <c r="N10" s="183" t="s">
        <v>655</v>
      </c>
      <c r="O10" s="180">
        <v>0</v>
      </c>
      <c r="P10" s="188"/>
      <c r="Q10" s="65" t="s">
        <v>1253</v>
      </c>
      <c r="R10" s="65">
        <v>2982461.35</v>
      </c>
      <c r="S10" s="65">
        <v>500000</v>
      </c>
      <c r="T10" s="65" t="s">
        <v>605</v>
      </c>
      <c r="U10" s="189">
        <v>0</v>
      </c>
      <c r="V10" s="8">
        <v>0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157"/>
      <c r="AR10" s="8">
        <v>0</v>
      </c>
    </row>
    <row r="11" spans="1:44" ht="161.25" hidden="1" customHeight="1" x14ac:dyDescent="0.2">
      <c r="A11" s="8">
        <v>6</v>
      </c>
      <c r="B11" s="28">
        <v>26</v>
      </c>
      <c r="C11" s="113">
        <v>41564</v>
      </c>
      <c r="D11" s="8" t="s">
        <v>644</v>
      </c>
      <c r="E11" s="8" t="s">
        <v>379</v>
      </c>
      <c r="F11" s="8" t="s">
        <v>384</v>
      </c>
      <c r="G11" s="8" t="s">
        <v>648</v>
      </c>
      <c r="H11" s="8" t="s">
        <v>535</v>
      </c>
      <c r="I11" s="8" t="s">
        <v>651</v>
      </c>
      <c r="J11" s="8" t="s">
        <v>505</v>
      </c>
      <c r="K11" s="8" t="s">
        <v>120</v>
      </c>
      <c r="L11" s="8" t="s">
        <v>651</v>
      </c>
      <c r="M11" s="364">
        <v>2008</v>
      </c>
      <c r="N11" s="64" t="s">
        <v>653</v>
      </c>
      <c r="O11" s="8">
        <v>4</v>
      </c>
      <c r="P11" s="188"/>
      <c r="Q11" s="65" t="s">
        <v>1254</v>
      </c>
      <c r="R11" s="65">
        <v>650000</v>
      </c>
      <c r="S11" s="65">
        <v>325000</v>
      </c>
      <c r="T11" s="65" t="s">
        <v>605</v>
      </c>
      <c r="U11" s="187">
        <v>0</v>
      </c>
      <c r="V11" s="60">
        <v>4</v>
      </c>
      <c r="W11" s="60">
        <v>4</v>
      </c>
      <c r="X11" s="60"/>
      <c r="Y11" s="60">
        <v>1</v>
      </c>
      <c r="Z11" s="60">
        <v>1</v>
      </c>
      <c r="AA11" s="60"/>
      <c r="AB11" s="60"/>
      <c r="AC11" s="60"/>
      <c r="AD11" s="60"/>
      <c r="AE11" s="60"/>
      <c r="AF11" s="60"/>
      <c r="AG11" s="60"/>
      <c r="AH11" s="60">
        <v>8</v>
      </c>
      <c r="AI11" s="60">
        <v>4</v>
      </c>
      <c r="AJ11" s="60"/>
      <c r="AK11" s="60">
        <v>1</v>
      </c>
      <c r="AL11" s="60"/>
      <c r="AM11" s="60"/>
      <c r="AN11" s="60">
        <v>1</v>
      </c>
      <c r="AO11" s="60"/>
      <c r="AP11" s="60"/>
      <c r="AQ11" s="190"/>
      <c r="AR11" s="60">
        <v>0</v>
      </c>
    </row>
    <row r="12" spans="1:44" ht="126.75" hidden="1" customHeight="1" x14ac:dyDescent="0.2">
      <c r="A12" s="8">
        <v>7</v>
      </c>
      <c r="B12" s="28">
        <v>26</v>
      </c>
      <c r="C12" s="113">
        <v>41564</v>
      </c>
      <c r="D12" s="8" t="s">
        <v>645</v>
      </c>
      <c r="E12" s="8" t="s">
        <v>647</v>
      </c>
      <c r="F12" s="8" t="s">
        <v>384</v>
      </c>
      <c r="G12" s="8" t="s">
        <v>649</v>
      </c>
      <c r="H12" s="8" t="s">
        <v>535</v>
      </c>
      <c r="I12" s="8" t="s">
        <v>652</v>
      </c>
      <c r="J12" s="8" t="s">
        <v>504</v>
      </c>
      <c r="K12" s="8" t="s">
        <v>490</v>
      </c>
      <c r="L12" s="8" t="s">
        <v>652</v>
      </c>
      <c r="M12" s="363">
        <v>2009</v>
      </c>
      <c r="N12" s="64" t="s">
        <v>654</v>
      </c>
      <c r="O12" s="8">
        <v>0</v>
      </c>
      <c r="P12" s="188"/>
      <c r="Q12" s="65" t="s">
        <v>1255</v>
      </c>
      <c r="R12" s="65">
        <v>1233841</v>
      </c>
      <c r="S12" s="65">
        <v>500000</v>
      </c>
      <c r="T12" s="65" t="s">
        <v>605</v>
      </c>
      <c r="U12" s="8">
        <v>0</v>
      </c>
      <c r="V12" s="8">
        <v>0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>
        <v>2</v>
      </c>
      <c r="AI12" s="8">
        <v>2</v>
      </c>
      <c r="AJ12" s="8"/>
      <c r="AK12" s="8"/>
      <c r="AL12" s="8"/>
      <c r="AM12" s="8"/>
      <c r="AN12" s="8"/>
      <c r="AO12" s="8"/>
      <c r="AP12" s="8"/>
      <c r="AQ12" s="8"/>
      <c r="AR12" s="8">
        <v>0</v>
      </c>
    </row>
    <row r="13" spans="1:44" ht="126" hidden="1" x14ac:dyDescent="0.2">
      <c r="A13" s="8">
        <v>8</v>
      </c>
      <c r="B13" s="28">
        <v>54</v>
      </c>
      <c r="C13" s="8" t="s">
        <v>1125</v>
      </c>
      <c r="D13" s="8" t="s">
        <v>1126</v>
      </c>
      <c r="E13" s="8" t="s">
        <v>1127</v>
      </c>
      <c r="F13" s="8" t="s">
        <v>384</v>
      </c>
      <c r="G13" s="8" t="s">
        <v>1128</v>
      </c>
      <c r="H13" s="8" t="s">
        <v>535</v>
      </c>
      <c r="I13" s="8" t="s">
        <v>485</v>
      </c>
      <c r="J13" s="8" t="s">
        <v>504</v>
      </c>
      <c r="K13" s="8" t="s">
        <v>490</v>
      </c>
      <c r="L13" s="8" t="s">
        <v>485</v>
      </c>
      <c r="M13" s="365">
        <v>2002</v>
      </c>
      <c r="N13" s="64" t="s">
        <v>1129</v>
      </c>
      <c r="O13" s="8">
        <v>57</v>
      </c>
      <c r="P13" s="188"/>
      <c r="Q13" s="65" t="s">
        <v>1130</v>
      </c>
      <c r="R13" s="65">
        <v>400000</v>
      </c>
      <c r="S13" s="65">
        <v>200000</v>
      </c>
      <c r="T13" s="65" t="s">
        <v>605</v>
      </c>
      <c r="U13" s="180">
        <v>49</v>
      </c>
      <c r="V13" s="8">
        <v>0</v>
      </c>
      <c r="W13" s="8"/>
      <c r="X13" s="8">
        <v>7</v>
      </c>
      <c r="Y13" s="8">
        <v>4</v>
      </c>
      <c r="Z13" s="8">
        <v>3</v>
      </c>
      <c r="AA13" s="8"/>
      <c r="AB13" s="8"/>
      <c r="AC13" s="8"/>
      <c r="AD13" s="8">
        <v>5</v>
      </c>
      <c r="AE13" s="8">
        <v>7</v>
      </c>
      <c r="AF13" s="8">
        <v>4</v>
      </c>
      <c r="AG13" s="8">
        <v>49</v>
      </c>
      <c r="AH13" s="8">
        <v>27</v>
      </c>
      <c r="AI13" s="8">
        <v>22</v>
      </c>
      <c r="AJ13" s="8">
        <v>3</v>
      </c>
      <c r="AK13" s="8">
        <v>1</v>
      </c>
      <c r="AL13" s="8"/>
      <c r="AM13" s="8">
        <v>10</v>
      </c>
      <c r="AN13" s="8">
        <v>34</v>
      </c>
      <c r="AO13" s="8">
        <v>15</v>
      </c>
      <c r="AP13" s="8">
        <v>0</v>
      </c>
      <c r="AQ13" s="8">
        <v>0</v>
      </c>
      <c r="AR13" s="157"/>
    </row>
    <row r="14" spans="1:44" ht="141.75" hidden="1" x14ac:dyDescent="0.2">
      <c r="A14" s="8">
        <v>9</v>
      </c>
      <c r="B14" s="28">
        <v>54</v>
      </c>
      <c r="C14" s="8" t="s">
        <v>1125</v>
      </c>
      <c r="D14" s="8" t="s">
        <v>1131</v>
      </c>
      <c r="E14" s="8" t="s">
        <v>379</v>
      </c>
      <c r="F14" s="8" t="s">
        <v>385</v>
      </c>
      <c r="G14" s="8" t="s">
        <v>1132</v>
      </c>
      <c r="H14" s="8" t="s">
        <v>535</v>
      </c>
      <c r="I14" s="8" t="s">
        <v>867</v>
      </c>
      <c r="J14" s="8" t="s">
        <v>504</v>
      </c>
      <c r="K14" s="1" t="s">
        <v>493</v>
      </c>
      <c r="L14" s="127" t="s">
        <v>494</v>
      </c>
      <c r="M14" s="366" t="s">
        <v>1239</v>
      </c>
      <c r="N14" s="64" t="s">
        <v>1133</v>
      </c>
      <c r="O14" s="8">
        <v>0</v>
      </c>
      <c r="P14" s="188"/>
      <c r="Q14" s="65" t="s">
        <v>1134</v>
      </c>
      <c r="R14" s="65">
        <v>172602</v>
      </c>
      <c r="S14" s="65">
        <v>86301</v>
      </c>
      <c r="T14" s="65" t="s">
        <v>605</v>
      </c>
      <c r="U14" s="8">
        <v>0</v>
      </c>
      <c r="V14" s="8">
        <v>2</v>
      </c>
      <c r="W14" s="8"/>
      <c r="X14" s="8">
        <v>3</v>
      </c>
      <c r="Y14" s="8"/>
      <c r="Z14" s="8">
        <v>2</v>
      </c>
      <c r="AA14" s="8">
        <v>1</v>
      </c>
      <c r="AB14" s="8"/>
      <c r="AC14" s="8"/>
      <c r="AD14" s="8"/>
      <c r="AE14" s="8"/>
      <c r="AF14" s="8"/>
      <c r="AG14" s="8">
        <v>2</v>
      </c>
      <c r="AH14" s="8">
        <v>1</v>
      </c>
      <c r="AI14" s="8">
        <v>1</v>
      </c>
      <c r="AJ14" s="8">
        <v>1</v>
      </c>
      <c r="AK14" s="8"/>
      <c r="AL14" s="8"/>
      <c r="AM14" s="8"/>
      <c r="AN14" s="8"/>
      <c r="AO14" s="8"/>
      <c r="AP14" s="8"/>
      <c r="AQ14" s="8">
        <v>1</v>
      </c>
      <c r="AR14" s="8">
        <v>0</v>
      </c>
    </row>
    <row r="15" spans="1:44" ht="173.25" hidden="1" x14ac:dyDescent="0.2">
      <c r="A15" s="8">
        <v>10</v>
      </c>
      <c r="B15" s="28">
        <v>54</v>
      </c>
      <c r="C15" s="8" t="s">
        <v>1125</v>
      </c>
      <c r="D15" s="8" t="s">
        <v>1135</v>
      </c>
      <c r="E15" s="8" t="s">
        <v>647</v>
      </c>
      <c r="F15" s="8" t="s">
        <v>385</v>
      </c>
      <c r="G15" s="8" t="s">
        <v>1136</v>
      </c>
      <c r="H15" s="8" t="s">
        <v>535</v>
      </c>
      <c r="I15" s="8" t="s">
        <v>1137</v>
      </c>
      <c r="J15" s="8" t="s">
        <v>504</v>
      </c>
      <c r="K15" s="8" t="s">
        <v>495</v>
      </c>
      <c r="L15" s="8" t="s">
        <v>1137</v>
      </c>
      <c r="M15" s="223">
        <v>2013</v>
      </c>
      <c r="N15" s="64" t="s">
        <v>1138</v>
      </c>
      <c r="O15" s="8">
        <v>0</v>
      </c>
      <c r="P15" s="188"/>
      <c r="Q15" s="65" t="s">
        <v>1139</v>
      </c>
      <c r="R15" s="65">
        <v>429570</v>
      </c>
      <c r="S15" s="65">
        <v>214785</v>
      </c>
      <c r="T15" s="65" t="s">
        <v>605</v>
      </c>
      <c r="U15" s="8">
        <v>0</v>
      </c>
      <c r="V15" s="8">
        <v>0</v>
      </c>
      <c r="W15" s="8"/>
      <c r="X15" s="8">
        <v>1</v>
      </c>
      <c r="Y15" s="8"/>
      <c r="Z15" s="8">
        <v>1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>
        <v>0</v>
      </c>
      <c r="AR15" s="8">
        <v>0</v>
      </c>
    </row>
    <row r="16" spans="1:44" ht="204.75" hidden="1" x14ac:dyDescent="0.2">
      <c r="A16" s="8">
        <v>11</v>
      </c>
      <c r="B16" s="28">
        <v>54</v>
      </c>
      <c r="C16" s="8" t="s">
        <v>1125</v>
      </c>
      <c r="D16" s="8" t="s">
        <v>1140</v>
      </c>
      <c r="E16" s="8" t="s">
        <v>380</v>
      </c>
      <c r="F16" s="8" t="s">
        <v>385</v>
      </c>
      <c r="G16" s="8" t="s">
        <v>1141</v>
      </c>
      <c r="H16" s="8" t="s">
        <v>1142</v>
      </c>
      <c r="I16" s="8" t="s">
        <v>441</v>
      </c>
      <c r="J16" s="8" t="s">
        <v>504</v>
      </c>
      <c r="K16" s="124" t="s">
        <v>495</v>
      </c>
      <c r="L16" s="8" t="s">
        <v>441</v>
      </c>
      <c r="M16" s="367">
        <v>2013</v>
      </c>
      <c r="N16" s="64" t="s">
        <v>1143</v>
      </c>
      <c r="O16" s="8">
        <v>0</v>
      </c>
      <c r="P16" s="188"/>
      <c r="Q16" s="65" t="s">
        <v>1144</v>
      </c>
      <c r="R16" s="65">
        <v>64439</v>
      </c>
      <c r="S16" s="65">
        <v>32219</v>
      </c>
      <c r="T16" s="65" t="s">
        <v>605</v>
      </c>
      <c r="U16" s="8">
        <v>0</v>
      </c>
      <c r="V16" s="8">
        <v>0</v>
      </c>
      <c r="W16" s="8"/>
      <c r="X16" s="8">
        <v>1</v>
      </c>
      <c r="Y16" s="8"/>
      <c r="Z16" s="8">
        <v>1</v>
      </c>
      <c r="AA16" s="8"/>
      <c r="AB16" s="8"/>
      <c r="AC16" s="8"/>
      <c r="AD16" s="8">
        <v>1</v>
      </c>
      <c r="AE16" s="8">
        <v>1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>
        <v>2</v>
      </c>
      <c r="AR16" s="8">
        <v>0</v>
      </c>
    </row>
    <row r="17" spans="1:44" ht="157.5" hidden="1" x14ac:dyDescent="0.2">
      <c r="A17" s="8">
        <v>12</v>
      </c>
      <c r="B17" s="28">
        <v>54</v>
      </c>
      <c r="C17" s="8" t="s">
        <v>1125</v>
      </c>
      <c r="D17" s="8" t="s">
        <v>1145</v>
      </c>
      <c r="E17" s="8" t="s">
        <v>1146</v>
      </c>
      <c r="F17" s="8" t="s">
        <v>385</v>
      </c>
      <c r="G17" s="8" t="s">
        <v>1147</v>
      </c>
      <c r="H17" s="8" t="s">
        <v>535</v>
      </c>
      <c r="I17" s="8" t="s">
        <v>485</v>
      </c>
      <c r="J17" s="8" t="s">
        <v>504</v>
      </c>
      <c r="K17" s="8" t="s">
        <v>490</v>
      </c>
      <c r="L17" s="8" t="s">
        <v>485</v>
      </c>
      <c r="M17" s="366">
        <v>2008</v>
      </c>
      <c r="N17" s="64" t="s">
        <v>1148</v>
      </c>
      <c r="O17" s="8">
        <v>5</v>
      </c>
      <c r="P17" s="188"/>
      <c r="Q17" s="8" t="s">
        <v>1149</v>
      </c>
      <c r="R17" s="65">
        <v>80000</v>
      </c>
      <c r="S17" s="65">
        <v>40000</v>
      </c>
      <c r="T17" s="65" t="s">
        <v>605</v>
      </c>
      <c r="U17" s="8">
        <v>5</v>
      </c>
      <c r="V17" s="8">
        <v>0</v>
      </c>
      <c r="W17" s="8"/>
      <c r="X17" s="8">
        <v>3</v>
      </c>
      <c r="Y17" s="8">
        <v>2</v>
      </c>
      <c r="Z17" s="8">
        <v>1</v>
      </c>
      <c r="AA17" s="8"/>
      <c r="AB17" s="8">
        <v>1</v>
      </c>
      <c r="AC17" s="8"/>
      <c r="AD17" s="8">
        <v>2</v>
      </c>
      <c r="AE17" s="8"/>
      <c r="AF17" s="8"/>
      <c r="AG17" s="8"/>
      <c r="AH17" s="8"/>
      <c r="AI17" s="8"/>
      <c r="AJ17" s="8"/>
      <c r="AK17" s="8"/>
      <c r="AL17" s="8">
        <v>1</v>
      </c>
      <c r="AM17" s="8">
        <v>2</v>
      </c>
      <c r="AN17" s="8"/>
      <c r="AO17" s="8">
        <v>2</v>
      </c>
      <c r="AP17" s="8"/>
      <c r="AQ17" s="8">
        <v>5</v>
      </c>
      <c r="AR17" s="8">
        <v>0</v>
      </c>
    </row>
    <row r="18" spans="1:44" ht="242.25" hidden="1" customHeight="1" x14ac:dyDescent="0.2">
      <c r="A18" s="8">
        <v>13</v>
      </c>
      <c r="B18" s="28">
        <v>54</v>
      </c>
      <c r="C18" s="8" t="s">
        <v>1125</v>
      </c>
      <c r="D18" s="8" t="s">
        <v>1150</v>
      </c>
      <c r="E18" s="8" t="s">
        <v>380</v>
      </c>
      <c r="F18" s="8" t="s">
        <v>385</v>
      </c>
      <c r="G18" s="8" t="s">
        <v>1151</v>
      </c>
      <c r="H18" s="8" t="s">
        <v>535</v>
      </c>
      <c r="I18" s="8" t="s">
        <v>1152</v>
      </c>
      <c r="J18" s="8" t="s">
        <v>504</v>
      </c>
      <c r="K18" s="8" t="s">
        <v>118</v>
      </c>
      <c r="L18" s="8" t="s">
        <v>1152</v>
      </c>
      <c r="M18" s="366" t="s">
        <v>1240</v>
      </c>
      <c r="N18" s="64" t="s">
        <v>1153</v>
      </c>
      <c r="O18" s="8">
        <v>0</v>
      </c>
      <c r="P18" s="188"/>
      <c r="Q18" s="8" t="s">
        <v>1154</v>
      </c>
      <c r="R18" s="65">
        <v>203412</v>
      </c>
      <c r="S18" s="65">
        <v>101695</v>
      </c>
      <c r="T18" s="65" t="s">
        <v>605</v>
      </c>
      <c r="U18" s="8">
        <v>0</v>
      </c>
      <c r="V18" s="8">
        <v>0</v>
      </c>
      <c r="W18" s="8"/>
      <c r="X18" s="8">
        <v>1</v>
      </c>
      <c r="Y18" s="8"/>
      <c r="Z18" s="8">
        <v>1</v>
      </c>
      <c r="AA18" s="8"/>
      <c r="AB18" s="8"/>
      <c r="AC18" s="8"/>
      <c r="AD18" s="8">
        <v>1</v>
      </c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1</v>
      </c>
      <c r="AR18" s="8">
        <v>0</v>
      </c>
    </row>
    <row r="19" spans="1:44" ht="18.75" x14ac:dyDescent="0.2">
      <c r="A19" s="8"/>
      <c r="B19" s="2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4"/>
      <c r="O19" s="8"/>
      <c r="P19" s="188"/>
      <c r="Q19" s="185"/>
      <c r="R19" s="65"/>
      <c r="S19" s="265">
        <f>SUM(S6:S18)</f>
        <v>2500000</v>
      </c>
      <c r="T19" s="65"/>
      <c r="U19" s="265">
        <f>SUM(U6:U18)</f>
        <v>63</v>
      </c>
      <c r="V19" s="265">
        <f t="shared" ref="V19:AR19" si="0">SUM(V6:V18)</f>
        <v>11</v>
      </c>
      <c r="W19" s="265">
        <f t="shared" si="0"/>
        <v>4</v>
      </c>
      <c r="X19" s="265">
        <f t="shared" si="0"/>
        <v>33</v>
      </c>
      <c r="Y19" s="265">
        <f t="shared" si="0"/>
        <v>10</v>
      </c>
      <c r="Z19" s="265">
        <f t="shared" si="0"/>
        <v>24</v>
      </c>
      <c r="AA19" s="265">
        <f t="shared" si="0"/>
        <v>3</v>
      </c>
      <c r="AB19" s="265">
        <f t="shared" si="0"/>
        <v>1</v>
      </c>
      <c r="AC19" s="265">
        <f t="shared" si="0"/>
        <v>1</v>
      </c>
      <c r="AD19" s="265">
        <f t="shared" si="0"/>
        <v>13</v>
      </c>
      <c r="AE19" s="265">
        <f t="shared" si="0"/>
        <v>11</v>
      </c>
      <c r="AF19" s="265">
        <f t="shared" si="0"/>
        <v>6</v>
      </c>
      <c r="AG19" s="265">
        <f t="shared" si="0"/>
        <v>65</v>
      </c>
      <c r="AH19" s="265">
        <f t="shared" si="0"/>
        <v>41</v>
      </c>
      <c r="AI19" s="265">
        <f t="shared" si="0"/>
        <v>29</v>
      </c>
      <c r="AJ19" s="265">
        <f t="shared" si="0"/>
        <v>5</v>
      </c>
      <c r="AK19" s="265">
        <f t="shared" si="0"/>
        <v>3</v>
      </c>
      <c r="AL19" s="265">
        <f t="shared" si="0"/>
        <v>1</v>
      </c>
      <c r="AM19" s="265">
        <f t="shared" si="0"/>
        <v>14</v>
      </c>
      <c r="AN19" s="265">
        <f t="shared" si="0"/>
        <v>45</v>
      </c>
      <c r="AO19" s="265">
        <f t="shared" si="0"/>
        <v>19</v>
      </c>
      <c r="AP19" s="265">
        <f t="shared" si="0"/>
        <v>0</v>
      </c>
      <c r="AQ19" s="265">
        <f t="shared" si="0"/>
        <v>9</v>
      </c>
      <c r="AR19" s="265">
        <f t="shared" si="0"/>
        <v>0</v>
      </c>
    </row>
    <row r="20" spans="1:44" ht="18.75" x14ac:dyDescent="0.2">
      <c r="A20" s="8"/>
      <c r="B20" s="2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64"/>
      <c r="O20" s="8"/>
      <c r="P20" s="188"/>
      <c r="Q20" s="185"/>
      <c r="R20" s="65"/>
      <c r="S20" s="65"/>
      <c r="T20" s="65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</row>
    <row r="21" spans="1:44" x14ac:dyDescent="0.2">
      <c r="A21" s="8"/>
      <c r="B21" s="2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64"/>
      <c r="O21" s="8"/>
      <c r="P21" s="188"/>
      <c r="Q21" s="65"/>
      <c r="R21" s="65"/>
      <c r="S21" s="65"/>
      <c r="T21" s="65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</row>
    <row r="22" spans="1:44" x14ac:dyDescent="0.2">
      <c r="A22" s="8"/>
      <c r="B22" s="2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64"/>
      <c r="O22" s="8"/>
      <c r="P22" s="188"/>
      <c r="Q22" s="65"/>
      <c r="R22" s="65"/>
      <c r="S22" s="65"/>
      <c r="T22" s="65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</row>
    <row r="23" spans="1:44" x14ac:dyDescent="0.2">
      <c r="A23" s="8"/>
      <c r="B23" s="2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64"/>
      <c r="O23" s="8"/>
      <c r="P23" s="188"/>
      <c r="Q23" s="8"/>
      <c r="R23" s="65"/>
      <c r="S23" s="65"/>
      <c r="T23" s="65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</row>
    <row r="24" spans="1:44" x14ac:dyDescent="0.2">
      <c r="A24" s="8"/>
      <c r="B24" s="2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64"/>
      <c r="O24" s="8"/>
      <c r="P24" s="188"/>
      <c r="Q24" s="8"/>
      <c r="R24" s="65"/>
      <c r="S24" s="65"/>
      <c r="T24" s="65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</row>
    <row r="25" spans="1:44" x14ac:dyDescent="0.2">
      <c r="A25" s="8"/>
      <c r="B25" s="2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64"/>
      <c r="O25" s="8"/>
      <c r="P25" s="188"/>
      <c r="Q25" s="8"/>
      <c r="R25" s="65"/>
      <c r="S25" s="65"/>
      <c r="T25" s="65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</row>
    <row r="26" spans="1:44" x14ac:dyDescent="0.2">
      <c r="A26" s="8"/>
      <c r="B26" s="2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64"/>
      <c r="O26" s="8"/>
      <c r="P26" s="188"/>
      <c r="Q26" s="8"/>
      <c r="R26" s="65"/>
      <c r="S26" s="65"/>
      <c r="T26" s="65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</row>
    <row r="27" spans="1:44" x14ac:dyDescent="0.2">
      <c r="A27" s="8"/>
      <c r="B27" s="2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64"/>
      <c r="O27" s="8"/>
      <c r="P27" s="188"/>
      <c r="Q27" s="8"/>
      <c r="R27" s="65"/>
      <c r="S27" s="65"/>
      <c r="T27" s="65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</row>
    <row r="28" spans="1:44" x14ac:dyDescent="0.2">
      <c r="A28" s="8"/>
      <c r="B28" s="2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64"/>
      <c r="O28" s="8"/>
      <c r="P28" s="188"/>
      <c r="Q28" s="8"/>
      <c r="R28" s="65"/>
      <c r="S28" s="65"/>
      <c r="T28" s="65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4" x14ac:dyDescent="0.2">
      <c r="A29" s="8"/>
      <c r="B29" s="2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64"/>
      <c r="O29" s="8"/>
      <c r="P29" s="188"/>
      <c r="Q29" s="8"/>
      <c r="R29" s="65"/>
      <c r="S29" s="65"/>
      <c r="T29" s="65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</row>
    <row r="30" spans="1:44" x14ac:dyDescent="0.2">
      <c r="A30" s="8"/>
      <c r="B30" s="2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64"/>
      <c r="O30" s="8"/>
      <c r="P30" s="188"/>
      <c r="Q30" s="8"/>
      <c r="R30" s="65"/>
      <c r="S30" s="65"/>
      <c r="T30" s="65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44" x14ac:dyDescent="0.2">
      <c r="A31" s="8"/>
      <c r="B31" s="2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64"/>
      <c r="O31" s="8"/>
      <c r="P31" s="188"/>
      <c r="Q31" s="8"/>
      <c r="R31" s="65"/>
      <c r="S31" s="65"/>
      <c r="T31" s="65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4" x14ac:dyDescent="0.2">
      <c r="A32" s="8"/>
      <c r="B32" s="2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64"/>
      <c r="O32" s="8"/>
      <c r="P32" s="188"/>
      <c r="Q32" s="8"/>
      <c r="R32" s="65"/>
      <c r="S32" s="65"/>
      <c r="T32" s="65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4:4" x14ac:dyDescent="0.2">
      <c r="D33" s="26"/>
    </row>
    <row r="34" spans="4:4" x14ac:dyDescent="0.2">
      <c r="D34" s="8"/>
    </row>
    <row r="35" spans="4:4" x14ac:dyDescent="0.2">
      <c r="D35" s="60"/>
    </row>
    <row r="36" spans="4:4" x14ac:dyDescent="0.2">
      <c r="D36" s="8"/>
    </row>
    <row r="37" spans="4:4" x14ac:dyDescent="0.2">
      <c r="D37" s="8"/>
    </row>
    <row r="38" spans="4:4" x14ac:dyDescent="0.2">
      <c r="D38" s="60"/>
    </row>
    <row r="39" spans="4:4" x14ac:dyDescent="0.2">
      <c r="D39" s="8"/>
    </row>
    <row r="40" spans="4:4" x14ac:dyDescent="0.2">
      <c r="D40" s="8"/>
    </row>
    <row r="41" spans="4:4" x14ac:dyDescent="0.2">
      <c r="D41" s="60"/>
    </row>
    <row r="42" spans="4:4" x14ac:dyDescent="0.2">
      <c r="D42" s="8"/>
    </row>
  </sheetData>
  <autoFilter ref="A5:AQ18" xr:uid="{00000000-0009-0000-0000-000006000000}">
    <filterColumn colId="6">
      <filters>
        <filter val="г.Якутск"/>
      </filters>
    </filterColumn>
  </autoFilter>
  <mergeCells count="27">
    <mergeCell ref="S2:S4"/>
    <mergeCell ref="Q2:Q4"/>
    <mergeCell ref="O2:O4"/>
    <mergeCell ref="A2:A4"/>
    <mergeCell ref="D2:D4"/>
    <mergeCell ref="G2:G4"/>
    <mergeCell ref="I2:I4"/>
    <mergeCell ref="B2:B4"/>
    <mergeCell ref="C2:C4"/>
    <mergeCell ref="E2:E4"/>
    <mergeCell ref="H2:H4"/>
    <mergeCell ref="J2:J4"/>
    <mergeCell ref="N2:N4"/>
    <mergeCell ref="T2:T4"/>
    <mergeCell ref="M2:M4"/>
    <mergeCell ref="A1:AQ1"/>
    <mergeCell ref="K2:K4"/>
    <mergeCell ref="L2:L4"/>
    <mergeCell ref="U2:U4"/>
    <mergeCell ref="AQ2:AQ4"/>
    <mergeCell ref="V2:V4"/>
    <mergeCell ref="W2:W4"/>
    <mergeCell ref="F2:F4"/>
    <mergeCell ref="X2:AF3"/>
    <mergeCell ref="AG2:AO3"/>
    <mergeCell ref="AP2:AP4"/>
    <mergeCell ref="R2:R4"/>
  </mergeCells>
  <phoneticPr fontId="2" type="noConversion"/>
  <pageMargins left="0.7" right="0.7" top="0.75" bottom="0.75" header="0.3" footer="0.3"/>
  <pageSetup paperSize="9" scale="50" orientation="landscape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/>
  <dimension ref="A1:AQ74"/>
  <sheetViews>
    <sheetView view="pageBreakPreview" zoomScale="50" zoomScaleNormal="100" zoomScaleSheetLayoutView="50" zoomScalePageLayoutView="75" workbookViewId="0">
      <selection activeCell="H12" sqref="H12"/>
    </sheetView>
  </sheetViews>
  <sheetFormatPr defaultRowHeight="20.25" x14ac:dyDescent="0.3"/>
  <cols>
    <col min="1" max="1" width="5" style="34" customWidth="1"/>
    <col min="2" max="2" width="7.7109375" style="34" customWidth="1"/>
    <col min="3" max="3" width="12.42578125" style="34" customWidth="1"/>
    <col min="4" max="4" width="16.7109375" style="33" customWidth="1"/>
    <col min="5" max="5" width="8.85546875" style="33" customWidth="1"/>
    <col min="6" max="6" width="9.42578125" style="33" customWidth="1"/>
    <col min="7" max="8" width="15.7109375" style="10" customWidth="1"/>
    <col min="9" max="9" width="22.140625" style="33" customWidth="1"/>
    <col min="10" max="10" width="16" style="33" customWidth="1"/>
    <col min="11" max="11" width="22.7109375" style="33" customWidth="1"/>
    <col min="12" max="12" width="17.140625" style="14" customWidth="1"/>
    <col min="13" max="13" width="17.140625" style="370" customWidth="1"/>
    <col min="14" max="14" width="9.140625" style="173"/>
    <col min="15" max="15" width="8.85546875" style="34" customWidth="1"/>
    <col min="16" max="16" width="44.140625" style="61" customWidth="1"/>
    <col min="17" max="17" width="17.28515625" style="61" customWidth="1"/>
    <col min="18" max="18" width="16.85546875" style="174" customWidth="1"/>
    <col min="19" max="19" width="18.28515625" style="175" customWidth="1"/>
    <col min="20" max="20" width="9.85546875" style="175" customWidth="1"/>
    <col min="21" max="16384" width="9.140625" style="33"/>
  </cols>
  <sheetData>
    <row r="1" spans="1:43" ht="75.75" customHeight="1" x14ac:dyDescent="0.3">
      <c r="A1" s="473" t="s">
        <v>476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158"/>
    </row>
    <row r="2" spans="1:43" ht="45.75" hidden="1" customHeight="1" x14ac:dyDescent="0.3">
      <c r="A2" s="378" t="s">
        <v>21</v>
      </c>
      <c r="B2" s="378" t="s">
        <v>143</v>
      </c>
      <c r="C2" s="378" t="s">
        <v>141</v>
      </c>
      <c r="D2" s="378" t="s">
        <v>22</v>
      </c>
      <c r="E2" s="378" t="s">
        <v>488</v>
      </c>
      <c r="F2" s="378" t="s">
        <v>394</v>
      </c>
      <c r="G2" s="378" t="s">
        <v>23</v>
      </c>
      <c r="H2" s="386" t="s">
        <v>535</v>
      </c>
      <c r="I2" s="378" t="s">
        <v>24</v>
      </c>
      <c r="J2" s="377" t="s">
        <v>568</v>
      </c>
      <c r="K2" s="377" t="s">
        <v>489</v>
      </c>
      <c r="L2" s="454" t="s">
        <v>392</v>
      </c>
      <c r="M2" s="454" t="s">
        <v>1238</v>
      </c>
      <c r="N2" s="457" t="s">
        <v>395</v>
      </c>
      <c r="O2" s="474" t="s">
        <v>264</v>
      </c>
      <c r="P2" s="378" t="s">
        <v>477</v>
      </c>
      <c r="Q2" s="386" t="s">
        <v>616</v>
      </c>
      <c r="R2" s="475" t="s">
        <v>265</v>
      </c>
      <c r="S2" s="439" t="s">
        <v>263</v>
      </c>
      <c r="T2" s="470" t="s">
        <v>619</v>
      </c>
      <c r="U2" s="379" t="s">
        <v>361</v>
      </c>
      <c r="V2" s="385" t="s">
        <v>362</v>
      </c>
      <c r="W2" s="393" t="s">
        <v>363</v>
      </c>
      <c r="X2" s="377" t="s">
        <v>358</v>
      </c>
      <c r="Y2" s="377"/>
      <c r="Z2" s="377"/>
      <c r="AA2" s="377"/>
      <c r="AB2" s="377"/>
      <c r="AC2" s="377"/>
      <c r="AD2" s="377"/>
      <c r="AE2" s="377"/>
      <c r="AF2" s="377"/>
      <c r="AG2" s="378" t="s">
        <v>359</v>
      </c>
      <c r="AH2" s="378"/>
      <c r="AI2" s="378"/>
      <c r="AJ2" s="378"/>
      <c r="AK2" s="378"/>
      <c r="AL2" s="378"/>
      <c r="AM2" s="378"/>
      <c r="AN2" s="378"/>
      <c r="AO2" s="378"/>
      <c r="AP2" s="378" t="s">
        <v>360</v>
      </c>
      <c r="AQ2" s="378" t="s">
        <v>378</v>
      </c>
    </row>
    <row r="3" spans="1:43" ht="68.25" hidden="1" customHeight="1" x14ac:dyDescent="0.3">
      <c r="A3" s="378"/>
      <c r="B3" s="378"/>
      <c r="C3" s="378"/>
      <c r="D3" s="378"/>
      <c r="E3" s="378"/>
      <c r="F3" s="378"/>
      <c r="G3" s="378"/>
      <c r="H3" s="387"/>
      <c r="I3" s="378"/>
      <c r="J3" s="377"/>
      <c r="K3" s="377"/>
      <c r="L3" s="464"/>
      <c r="M3" s="464"/>
      <c r="N3" s="457"/>
      <c r="O3" s="474"/>
      <c r="P3" s="378"/>
      <c r="Q3" s="387"/>
      <c r="R3" s="475"/>
      <c r="S3" s="439"/>
      <c r="T3" s="471"/>
      <c r="U3" s="379"/>
      <c r="V3" s="385"/>
      <c r="W3" s="393"/>
      <c r="X3" s="377" t="s">
        <v>364</v>
      </c>
      <c r="Y3" s="377" t="s">
        <v>365</v>
      </c>
      <c r="Z3" s="377" t="s">
        <v>366</v>
      </c>
      <c r="AA3" s="377" t="s">
        <v>367</v>
      </c>
      <c r="AB3" s="377" t="s">
        <v>368</v>
      </c>
      <c r="AC3" s="377" t="s">
        <v>369</v>
      </c>
      <c r="AD3" s="377" t="s">
        <v>370</v>
      </c>
      <c r="AE3" s="377" t="s">
        <v>371</v>
      </c>
      <c r="AF3" s="377" t="s">
        <v>372</v>
      </c>
      <c r="AG3" s="377" t="s">
        <v>373</v>
      </c>
      <c r="AH3" s="378" t="s">
        <v>365</v>
      </c>
      <c r="AI3" s="378" t="s">
        <v>366</v>
      </c>
      <c r="AJ3" s="378" t="s">
        <v>374</v>
      </c>
      <c r="AK3" s="378" t="s">
        <v>375</v>
      </c>
      <c r="AL3" s="378" t="s">
        <v>376</v>
      </c>
      <c r="AM3" s="378" t="s">
        <v>377</v>
      </c>
      <c r="AN3" s="378" t="s">
        <v>371</v>
      </c>
      <c r="AO3" s="378" t="s">
        <v>372</v>
      </c>
      <c r="AP3" s="378"/>
      <c r="AQ3" s="378"/>
    </row>
    <row r="4" spans="1:43" ht="135.75" hidden="1" customHeight="1" x14ac:dyDescent="0.3">
      <c r="A4" s="378"/>
      <c r="B4" s="378"/>
      <c r="C4" s="378"/>
      <c r="D4" s="378"/>
      <c r="E4" s="378"/>
      <c r="F4" s="378"/>
      <c r="G4" s="378"/>
      <c r="H4" s="388"/>
      <c r="I4" s="378"/>
      <c r="J4" s="377"/>
      <c r="K4" s="377"/>
      <c r="L4" s="455"/>
      <c r="M4" s="455"/>
      <c r="N4" s="457"/>
      <c r="O4" s="474"/>
      <c r="P4" s="378"/>
      <c r="Q4" s="388"/>
      <c r="R4" s="475"/>
      <c r="S4" s="439"/>
      <c r="T4" s="472"/>
      <c r="U4" s="379"/>
      <c r="V4" s="385"/>
      <c r="W4" s="393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8"/>
      <c r="AI4" s="378"/>
      <c r="AJ4" s="378"/>
      <c r="AK4" s="378"/>
      <c r="AL4" s="378"/>
      <c r="AM4" s="378"/>
      <c r="AN4" s="378"/>
      <c r="AO4" s="378"/>
      <c r="AP4" s="378"/>
      <c r="AQ4" s="378"/>
    </row>
    <row r="5" spans="1:43" ht="106.5" customHeight="1" x14ac:dyDescent="0.3">
      <c r="A5" s="8">
        <v>1</v>
      </c>
      <c r="B5" s="8">
        <v>11</v>
      </c>
      <c r="C5" s="113">
        <v>41487</v>
      </c>
      <c r="D5" s="28" t="s">
        <v>478</v>
      </c>
      <c r="E5" s="8" t="s">
        <v>380</v>
      </c>
      <c r="F5" s="8" t="s">
        <v>385</v>
      </c>
      <c r="G5" s="28" t="s">
        <v>249</v>
      </c>
      <c r="H5" s="28"/>
      <c r="I5" s="28" t="s">
        <v>479</v>
      </c>
      <c r="J5" s="1" t="s">
        <v>505</v>
      </c>
      <c r="K5" s="71" t="s">
        <v>125</v>
      </c>
      <c r="L5" s="14" t="s">
        <v>1259</v>
      </c>
      <c r="M5" s="1">
        <v>2010</v>
      </c>
      <c r="N5" s="124">
        <v>1969</v>
      </c>
      <c r="O5" s="28">
        <v>3</v>
      </c>
      <c r="P5" s="28" t="s">
        <v>123</v>
      </c>
      <c r="Q5" s="28" t="s">
        <v>618</v>
      </c>
      <c r="R5" s="70">
        <v>640000</v>
      </c>
      <c r="S5" s="70">
        <v>500000</v>
      </c>
      <c r="T5" s="70" t="s">
        <v>620</v>
      </c>
      <c r="U5" s="8">
        <v>3</v>
      </c>
      <c r="V5" s="8">
        <v>1</v>
      </c>
      <c r="W5" s="8"/>
      <c r="X5" s="8"/>
      <c r="Y5" s="8"/>
      <c r="Z5" s="8">
        <v>1</v>
      </c>
      <c r="AA5" s="8"/>
      <c r="AB5" s="8"/>
      <c r="AC5" s="8"/>
      <c r="AD5" s="8"/>
      <c r="AE5" s="8"/>
      <c r="AF5" s="8"/>
      <c r="AG5" s="8">
        <v>4</v>
      </c>
      <c r="AH5" s="8"/>
      <c r="AI5" s="8">
        <v>4</v>
      </c>
      <c r="AJ5" s="8"/>
      <c r="AK5" s="8"/>
      <c r="AL5" s="8">
        <v>1</v>
      </c>
      <c r="AM5" s="8"/>
      <c r="AN5" s="8">
        <v>4</v>
      </c>
      <c r="AO5" s="8"/>
      <c r="AP5" s="8">
        <v>6</v>
      </c>
      <c r="AQ5" s="8"/>
    </row>
    <row r="6" spans="1:43" ht="111.75" customHeight="1" x14ac:dyDescent="0.3">
      <c r="A6" s="8">
        <v>2</v>
      </c>
      <c r="B6" s="8">
        <v>11</v>
      </c>
      <c r="C6" s="113">
        <v>41487</v>
      </c>
      <c r="D6" s="28" t="s">
        <v>1</v>
      </c>
      <c r="E6" s="8" t="s">
        <v>379</v>
      </c>
      <c r="F6" s="8" t="s">
        <v>385</v>
      </c>
      <c r="G6" s="28" t="s">
        <v>249</v>
      </c>
      <c r="H6" s="8"/>
      <c r="I6" s="28" t="s">
        <v>479</v>
      </c>
      <c r="J6" s="1" t="s">
        <v>505</v>
      </c>
      <c r="K6" s="71" t="s">
        <v>125</v>
      </c>
      <c r="L6" s="14" t="s">
        <v>1259</v>
      </c>
      <c r="M6" s="1">
        <v>2007</v>
      </c>
      <c r="N6" s="124">
        <v>1983</v>
      </c>
      <c r="O6" s="28">
        <v>3</v>
      </c>
      <c r="P6" s="8" t="s">
        <v>124</v>
      </c>
      <c r="Q6" s="8" t="s">
        <v>617</v>
      </c>
      <c r="R6" s="70">
        <v>840000</v>
      </c>
      <c r="S6" s="65">
        <v>500000</v>
      </c>
      <c r="T6" s="70" t="s">
        <v>620</v>
      </c>
      <c r="U6" s="8">
        <v>2</v>
      </c>
      <c r="V6" s="8">
        <v>2</v>
      </c>
      <c r="W6" s="8"/>
      <c r="X6" s="8">
        <v>2</v>
      </c>
      <c r="Y6" s="8"/>
      <c r="Z6" s="8">
        <v>2</v>
      </c>
      <c r="AA6" s="8">
        <v>1</v>
      </c>
      <c r="AB6" s="8"/>
      <c r="AC6" s="8"/>
      <c r="AD6" s="8"/>
      <c r="AE6" s="8"/>
      <c r="AF6" s="8"/>
      <c r="AG6" s="8">
        <v>4</v>
      </c>
      <c r="AH6" s="8"/>
      <c r="AI6" s="8">
        <v>4</v>
      </c>
      <c r="AJ6" s="8"/>
      <c r="AK6" s="8"/>
      <c r="AL6" s="8"/>
      <c r="AM6" s="8"/>
      <c r="AN6" s="8"/>
      <c r="AO6" s="8"/>
      <c r="AP6" s="8">
        <v>6</v>
      </c>
      <c r="AQ6" s="8"/>
    </row>
    <row r="7" spans="1:43" ht="132" customHeight="1" x14ac:dyDescent="0.3">
      <c r="A7" s="8">
        <v>3</v>
      </c>
      <c r="B7" s="8">
        <v>29</v>
      </c>
      <c r="C7" s="113">
        <v>41569</v>
      </c>
      <c r="D7" s="8" t="s">
        <v>606</v>
      </c>
      <c r="E7" s="8" t="s">
        <v>380</v>
      </c>
      <c r="F7" s="8" t="s">
        <v>385</v>
      </c>
      <c r="G7" s="8" t="s">
        <v>249</v>
      </c>
      <c r="H7" s="8"/>
      <c r="I7" s="28" t="s">
        <v>479</v>
      </c>
      <c r="J7" s="1" t="s">
        <v>505</v>
      </c>
      <c r="K7" s="71" t="s">
        <v>125</v>
      </c>
      <c r="L7" s="14" t="s">
        <v>1260</v>
      </c>
      <c r="M7" s="28">
        <v>2010</v>
      </c>
      <c r="N7" s="124">
        <v>1979</v>
      </c>
      <c r="O7" s="28">
        <v>2</v>
      </c>
      <c r="P7" s="8" t="s">
        <v>612</v>
      </c>
      <c r="Q7" s="8" t="s">
        <v>618</v>
      </c>
      <c r="R7" s="70">
        <v>436115</v>
      </c>
      <c r="S7" s="65">
        <v>300000</v>
      </c>
      <c r="T7" s="65" t="s">
        <v>605</v>
      </c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9" hidden="1" customHeight="1" x14ac:dyDescent="0.3">
      <c r="A8" s="28">
        <v>4</v>
      </c>
      <c r="B8" s="8">
        <v>29</v>
      </c>
      <c r="C8" s="113">
        <v>41569</v>
      </c>
      <c r="D8" s="8" t="s">
        <v>607</v>
      </c>
      <c r="E8" s="8" t="s">
        <v>380</v>
      </c>
      <c r="F8" s="8" t="s">
        <v>385</v>
      </c>
      <c r="G8" s="8" t="s">
        <v>610</v>
      </c>
      <c r="H8" s="8" t="s">
        <v>535</v>
      </c>
      <c r="I8" s="28" t="s">
        <v>479</v>
      </c>
      <c r="J8" s="1" t="s">
        <v>505</v>
      </c>
      <c r="K8" s="71" t="s">
        <v>125</v>
      </c>
      <c r="L8" s="28" t="s">
        <v>1261</v>
      </c>
      <c r="M8" s="88">
        <v>41533</v>
      </c>
      <c r="N8" s="124">
        <v>1952</v>
      </c>
      <c r="O8" s="28">
        <v>0</v>
      </c>
      <c r="P8" s="8" t="s">
        <v>613</v>
      </c>
      <c r="Q8" s="8" t="s">
        <v>617</v>
      </c>
      <c r="R8" s="70">
        <v>1000000</v>
      </c>
      <c r="S8" s="65">
        <v>500000</v>
      </c>
      <c r="T8" s="65" t="s">
        <v>605</v>
      </c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</row>
    <row r="9" spans="1:43" s="35" customFormat="1" ht="136.5" hidden="1" customHeight="1" x14ac:dyDescent="0.3">
      <c r="A9" s="28">
        <v>5</v>
      </c>
      <c r="B9" s="28">
        <v>29</v>
      </c>
      <c r="C9" s="88">
        <v>41569</v>
      </c>
      <c r="D9" s="28" t="s">
        <v>608</v>
      </c>
      <c r="E9" s="28" t="s">
        <v>380</v>
      </c>
      <c r="F9" s="28" t="s">
        <v>385</v>
      </c>
      <c r="G9" s="28" t="s">
        <v>454</v>
      </c>
      <c r="H9" s="28" t="s">
        <v>535</v>
      </c>
      <c r="I9" s="28" t="s">
        <v>479</v>
      </c>
      <c r="J9" s="71" t="s">
        <v>505</v>
      </c>
      <c r="K9" s="71" t="s">
        <v>125</v>
      </c>
      <c r="L9" s="28" t="s">
        <v>1262</v>
      </c>
      <c r="M9" s="88">
        <v>41486</v>
      </c>
      <c r="N9" s="162">
        <v>1974</v>
      </c>
      <c r="O9" s="161">
        <v>0</v>
      </c>
      <c r="P9" s="159" t="s">
        <v>614</v>
      </c>
      <c r="Q9" s="159" t="s">
        <v>617</v>
      </c>
      <c r="R9" s="70">
        <v>255581</v>
      </c>
      <c r="S9" s="176">
        <v>217243</v>
      </c>
      <c r="T9" s="65" t="s">
        <v>605</v>
      </c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</row>
    <row r="10" spans="1:43" s="35" customFormat="1" ht="144" hidden="1" customHeight="1" x14ac:dyDescent="0.3">
      <c r="A10" s="28">
        <v>6</v>
      </c>
      <c r="B10" s="28">
        <v>29</v>
      </c>
      <c r="C10" s="88">
        <v>41569</v>
      </c>
      <c r="D10" s="28" t="s">
        <v>609</v>
      </c>
      <c r="E10" s="28" t="s">
        <v>380</v>
      </c>
      <c r="F10" s="28" t="s">
        <v>385</v>
      </c>
      <c r="G10" s="28" t="s">
        <v>611</v>
      </c>
      <c r="H10" s="161"/>
      <c r="I10" s="28" t="s">
        <v>479</v>
      </c>
      <c r="J10" s="71" t="s">
        <v>505</v>
      </c>
      <c r="K10" s="71" t="s">
        <v>125</v>
      </c>
      <c r="L10" s="28" t="s">
        <v>1263</v>
      </c>
      <c r="M10" s="28">
        <v>2011</v>
      </c>
      <c r="N10" s="162">
        <v>1955</v>
      </c>
      <c r="O10" s="161">
        <v>2</v>
      </c>
      <c r="P10" s="28" t="s">
        <v>615</v>
      </c>
      <c r="Q10" s="28" t="s">
        <v>618</v>
      </c>
      <c r="R10" s="70">
        <v>362570</v>
      </c>
      <c r="S10" s="176">
        <v>300000</v>
      </c>
      <c r="T10" s="65" t="s">
        <v>605</v>
      </c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</row>
    <row r="11" spans="1:43" s="35" customFormat="1" ht="111.75" hidden="1" customHeight="1" x14ac:dyDescent="0.3">
      <c r="A11" s="28">
        <v>7</v>
      </c>
      <c r="B11" s="28">
        <v>55</v>
      </c>
      <c r="C11" s="88">
        <v>41613</v>
      </c>
      <c r="D11" s="292" t="s">
        <v>1155</v>
      </c>
      <c r="E11" s="28" t="s">
        <v>379</v>
      </c>
      <c r="F11" s="73" t="s">
        <v>385</v>
      </c>
      <c r="G11" s="292" t="s">
        <v>1156</v>
      </c>
      <c r="H11" s="28" t="s">
        <v>535</v>
      </c>
      <c r="I11" s="292" t="s">
        <v>1157</v>
      </c>
      <c r="J11" s="246" t="s">
        <v>505</v>
      </c>
      <c r="K11" s="246" t="s">
        <v>125</v>
      </c>
      <c r="L11" s="28" t="s">
        <v>1264</v>
      </c>
      <c r="M11" s="369">
        <v>41379</v>
      </c>
      <c r="N11" s="293">
        <v>1959</v>
      </c>
      <c r="O11" s="161">
        <f>SUM(O5:O10)</f>
        <v>10</v>
      </c>
      <c r="P11" s="294" t="s">
        <v>1158</v>
      </c>
      <c r="Q11" s="159" t="s">
        <v>617</v>
      </c>
      <c r="R11" s="295">
        <v>591341</v>
      </c>
      <c r="S11" s="296">
        <v>436046</v>
      </c>
      <c r="T11" s="65" t="s">
        <v>605</v>
      </c>
      <c r="U11" s="161">
        <v>0</v>
      </c>
      <c r="V11" s="161">
        <v>1</v>
      </c>
      <c r="W11" s="161"/>
      <c r="X11" s="161">
        <v>1</v>
      </c>
      <c r="Y11" s="161"/>
      <c r="Z11" s="161">
        <v>1</v>
      </c>
      <c r="AA11" s="161"/>
      <c r="AB11" s="161"/>
      <c r="AC11" s="161"/>
      <c r="AD11" s="161">
        <v>1</v>
      </c>
      <c r="AE11" s="161"/>
      <c r="AF11" s="161"/>
      <c r="AG11" s="161">
        <v>1</v>
      </c>
      <c r="AH11" s="161"/>
      <c r="AI11" s="161">
        <v>1</v>
      </c>
      <c r="AJ11" s="161"/>
      <c r="AK11" s="161"/>
      <c r="AL11" s="161"/>
      <c r="AM11" s="161"/>
      <c r="AN11" s="161"/>
      <c r="AO11" s="161"/>
      <c r="AP11" s="161"/>
      <c r="AQ11" s="297"/>
    </row>
    <row r="12" spans="1:43" ht="112.5" customHeight="1" x14ac:dyDescent="0.3">
      <c r="A12" s="197">
        <v>8</v>
      </c>
      <c r="B12" s="28">
        <v>55</v>
      </c>
      <c r="C12" s="88">
        <v>41613</v>
      </c>
      <c r="D12" s="292" t="s">
        <v>1159</v>
      </c>
      <c r="E12" s="73" t="s">
        <v>380</v>
      </c>
      <c r="F12" s="197" t="s">
        <v>384</v>
      </c>
      <c r="G12" s="292" t="s">
        <v>472</v>
      </c>
      <c r="H12" s="3"/>
      <c r="I12" s="292" t="s">
        <v>1157</v>
      </c>
      <c r="J12" s="246" t="s">
        <v>505</v>
      </c>
      <c r="K12" s="246" t="s">
        <v>125</v>
      </c>
      <c r="L12" s="28" t="s">
        <v>1265</v>
      </c>
      <c r="M12" s="198">
        <v>40961</v>
      </c>
      <c r="N12" s="293">
        <v>1980</v>
      </c>
      <c r="O12" s="317">
        <v>1</v>
      </c>
      <c r="P12" s="294" t="s">
        <v>1160</v>
      </c>
      <c r="Q12" s="159" t="s">
        <v>617</v>
      </c>
      <c r="R12" s="295">
        <v>712843</v>
      </c>
      <c r="S12" s="295">
        <v>500000</v>
      </c>
      <c r="T12" s="65" t="s">
        <v>605</v>
      </c>
      <c r="U12" s="298">
        <v>0</v>
      </c>
      <c r="V12" s="298">
        <v>0</v>
      </c>
      <c r="W12" s="298"/>
      <c r="X12" s="298">
        <v>1</v>
      </c>
      <c r="Y12" s="298">
        <v>1</v>
      </c>
      <c r="Z12" s="298"/>
      <c r="AA12" s="298"/>
      <c r="AB12" s="298"/>
      <c r="AC12" s="298"/>
      <c r="AD12" s="298"/>
      <c r="AE12" s="298">
        <v>1</v>
      </c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</row>
    <row r="13" spans="1:43" ht="99" customHeight="1" x14ac:dyDescent="0.3">
      <c r="A13" s="197">
        <v>9</v>
      </c>
      <c r="B13" s="28">
        <v>55</v>
      </c>
      <c r="C13" s="88">
        <v>41613</v>
      </c>
      <c r="D13" s="292" t="s">
        <v>1161</v>
      </c>
      <c r="E13" s="73" t="s">
        <v>380</v>
      </c>
      <c r="F13" s="73" t="s">
        <v>385</v>
      </c>
      <c r="G13" s="292" t="s">
        <v>472</v>
      </c>
      <c r="H13" s="3"/>
      <c r="I13" s="292" t="s">
        <v>479</v>
      </c>
      <c r="J13" s="246" t="s">
        <v>505</v>
      </c>
      <c r="K13" s="246" t="s">
        <v>125</v>
      </c>
      <c r="L13" s="28" t="s">
        <v>1266</v>
      </c>
      <c r="M13" s="197">
        <v>2009</v>
      </c>
      <c r="N13" s="293">
        <v>1971</v>
      </c>
      <c r="O13" s="317">
        <v>0</v>
      </c>
      <c r="P13" s="294" t="s">
        <v>1162</v>
      </c>
      <c r="Q13" s="159" t="s">
        <v>618</v>
      </c>
      <c r="R13" s="295">
        <v>353618</v>
      </c>
      <c r="S13" s="295">
        <v>300000</v>
      </c>
      <c r="T13" s="65" t="s">
        <v>605</v>
      </c>
      <c r="U13" s="298">
        <v>0</v>
      </c>
      <c r="V13" s="298">
        <v>0</v>
      </c>
      <c r="W13" s="298"/>
      <c r="X13" s="298">
        <v>1</v>
      </c>
      <c r="Y13" s="298"/>
      <c r="Z13" s="298">
        <v>1</v>
      </c>
      <c r="AA13" s="298"/>
      <c r="AB13" s="298"/>
      <c r="AC13" s="298"/>
      <c r="AD13" s="298"/>
      <c r="AE13" s="298">
        <v>1</v>
      </c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</row>
    <row r="14" spans="1:43" ht="93" customHeight="1" x14ac:dyDescent="0.3">
      <c r="A14" s="197">
        <v>10</v>
      </c>
      <c r="B14" s="28">
        <v>55</v>
      </c>
      <c r="C14" s="88">
        <v>41613</v>
      </c>
      <c r="D14" s="299" t="s">
        <v>1163</v>
      </c>
      <c r="E14" s="73" t="s">
        <v>380</v>
      </c>
      <c r="F14" s="73" t="s">
        <v>385</v>
      </c>
      <c r="G14" s="292" t="s">
        <v>472</v>
      </c>
      <c r="H14" s="3"/>
      <c r="I14" s="292" t="s">
        <v>479</v>
      </c>
      <c r="J14" s="246" t="s">
        <v>505</v>
      </c>
      <c r="K14" s="246" t="s">
        <v>125</v>
      </c>
      <c r="L14" s="14" t="s">
        <v>1259</v>
      </c>
      <c r="M14" s="197">
        <v>2011</v>
      </c>
      <c r="N14" s="293">
        <v>1984</v>
      </c>
      <c r="O14" s="292">
        <v>0</v>
      </c>
      <c r="P14" s="294" t="s">
        <v>1164</v>
      </c>
      <c r="Q14" s="159" t="s">
        <v>617</v>
      </c>
      <c r="R14" s="295">
        <v>1740526</v>
      </c>
      <c r="S14" s="295">
        <v>500000</v>
      </c>
      <c r="T14" s="65" t="s">
        <v>605</v>
      </c>
      <c r="U14" s="298">
        <v>0</v>
      </c>
      <c r="V14" s="298">
        <v>0</v>
      </c>
      <c r="W14" s="298"/>
      <c r="X14" s="298">
        <v>1</v>
      </c>
      <c r="Y14" s="298"/>
      <c r="Z14" s="298">
        <v>1</v>
      </c>
      <c r="AA14" s="298"/>
      <c r="AB14" s="298"/>
      <c r="AC14" s="298"/>
      <c r="AD14" s="298">
        <v>1</v>
      </c>
      <c r="AE14" s="298">
        <v>1</v>
      </c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</row>
    <row r="15" spans="1:43" ht="99.75" hidden="1" customHeight="1" x14ac:dyDescent="0.3">
      <c r="A15" s="197">
        <v>11</v>
      </c>
      <c r="B15" s="28">
        <v>55</v>
      </c>
      <c r="C15" s="88">
        <v>41613</v>
      </c>
      <c r="D15" s="182" t="s">
        <v>1165</v>
      </c>
      <c r="E15" s="73" t="s">
        <v>380</v>
      </c>
      <c r="F15" s="73" t="s">
        <v>385</v>
      </c>
      <c r="G15" s="180" t="s">
        <v>1166</v>
      </c>
      <c r="H15" s="28" t="s">
        <v>535</v>
      </c>
      <c r="I15" s="292" t="s">
        <v>479</v>
      </c>
      <c r="J15" s="246" t="s">
        <v>505</v>
      </c>
      <c r="K15" s="246" t="s">
        <v>125</v>
      </c>
      <c r="L15" s="8" t="s">
        <v>1267</v>
      </c>
      <c r="M15" s="202">
        <v>2009</v>
      </c>
      <c r="N15" s="300">
        <v>1967</v>
      </c>
      <c r="O15" s="292">
        <v>0</v>
      </c>
      <c r="P15" s="294" t="s">
        <v>1167</v>
      </c>
      <c r="Q15" s="159" t="s">
        <v>617</v>
      </c>
      <c r="R15" s="301">
        <v>596728</v>
      </c>
      <c r="S15" s="302">
        <v>500000</v>
      </c>
      <c r="T15" s="65" t="s">
        <v>605</v>
      </c>
      <c r="U15" s="298">
        <v>0</v>
      </c>
      <c r="V15" s="298">
        <v>0</v>
      </c>
      <c r="W15" s="298"/>
      <c r="X15" s="298">
        <v>1</v>
      </c>
      <c r="Y15" s="298"/>
      <c r="Z15" s="298">
        <v>1</v>
      </c>
      <c r="AA15" s="298"/>
      <c r="AB15" s="298"/>
      <c r="AC15" s="298"/>
      <c r="AD15" s="298">
        <v>1</v>
      </c>
      <c r="AE15" s="298">
        <v>1</v>
      </c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</row>
    <row r="16" spans="1:43" ht="117" hidden="1" customHeight="1" x14ac:dyDescent="0.3">
      <c r="A16" s="197">
        <v>12</v>
      </c>
      <c r="B16" s="28">
        <v>55</v>
      </c>
      <c r="C16" s="88">
        <v>41613</v>
      </c>
      <c r="D16" s="292" t="s">
        <v>1168</v>
      </c>
      <c r="E16" s="28" t="s">
        <v>380</v>
      </c>
      <c r="F16" s="28" t="s">
        <v>385</v>
      </c>
      <c r="G16" s="292" t="s">
        <v>446</v>
      </c>
      <c r="H16" s="28" t="s">
        <v>535</v>
      </c>
      <c r="I16" s="292" t="s">
        <v>479</v>
      </c>
      <c r="J16" s="71" t="s">
        <v>505</v>
      </c>
      <c r="K16" s="71" t="s">
        <v>125</v>
      </c>
      <c r="L16" s="28" t="s">
        <v>1265</v>
      </c>
      <c r="M16" s="198">
        <v>41583</v>
      </c>
      <c r="N16" s="293">
        <v>1974</v>
      </c>
      <c r="O16" s="292">
        <v>0</v>
      </c>
      <c r="P16" s="294" t="s">
        <v>1169</v>
      </c>
      <c r="Q16" s="159" t="s">
        <v>617</v>
      </c>
      <c r="R16" s="295">
        <v>548365</v>
      </c>
      <c r="S16" s="295">
        <v>446711</v>
      </c>
      <c r="T16" s="65" t="s">
        <v>605</v>
      </c>
      <c r="U16" s="298">
        <v>0</v>
      </c>
      <c r="V16" s="298">
        <v>0</v>
      </c>
      <c r="W16" s="298"/>
      <c r="X16" s="298">
        <v>1</v>
      </c>
      <c r="Y16" s="298"/>
      <c r="Z16" s="298">
        <v>1</v>
      </c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</row>
    <row r="17" spans="1:43" s="35" customFormat="1" ht="40.5" hidden="1" customHeight="1" x14ac:dyDescent="0.3">
      <c r="A17" s="273"/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52"/>
      <c r="M17" s="52"/>
      <c r="N17" s="274"/>
      <c r="O17" s="52">
        <f>SUM(O5:O10)</f>
        <v>10</v>
      </c>
      <c r="P17" s="52"/>
      <c r="Q17" s="52"/>
      <c r="R17" s="152"/>
      <c r="S17" s="275">
        <f>SUM(S5:S16)</f>
        <v>5000000</v>
      </c>
      <c r="T17" s="275"/>
      <c r="U17" s="275">
        <f t="shared" ref="U17:AQ17" si="0">SUM(U5:U16)</f>
        <v>5</v>
      </c>
      <c r="V17" s="275">
        <f t="shared" si="0"/>
        <v>4</v>
      </c>
      <c r="W17" s="275">
        <f t="shared" si="0"/>
        <v>0</v>
      </c>
      <c r="X17" s="275">
        <f t="shared" si="0"/>
        <v>8</v>
      </c>
      <c r="Y17" s="275">
        <f t="shared" si="0"/>
        <v>1</v>
      </c>
      <c r="Z17" s="275">
        <f t="shared" si="0"/>
        <v>8</v>
      </c>
      <c r="AA17" s="275">
        <f t="shared" si="0"/>
        <v>1</v>
      </c>
      <c r="AB17" s="275">
        <f t="shared" si="0"/>
        <v>0</v>
      </c>
      <c r="AC17" s="275">
        <f t="shared" si="0"/>
        <v>0</v>
      </c>
      <c r="AD17" s="275">
        <f t="shared" si="0"/>
        <v>3</v>
      </c>
      <c r="AE17" s="275">
        <f t="shared" si="0"/>
        <v>4</v>
      </c>
      <c r="AF17" s="275">
        <f t="shared" si="0"/>
        <v>0</v>
      </c>
      <c r="AG17" s="275">
        <f t="shared" si="0"/>
        <v>9</v>
      </c>
      <c r="AH17" s="275">
        <f t="shared" si="0"/>
        <v>0</v>
      </c>
      <c r="AI17" s="275">
        <f t="shared" si="0"/>
        <v>9</v>
      </c>
      <c r="AJ17" s="275">
        <f t="shared" si="0"/>
        <v>0</v>
      </c>
      <c r="AK17" s="275">
        <f t="shared" si="0"/>
        <v>0</v>
      </c>
      <c r="AL17" s="275">
        <f t="shared" si="0"/>
        <v>1</v>
      </c>
      <c r="AM17" s="275">
        <f t="shared" si="0"/>
        <v>0</v>
      </c>
      <c r="AN17" s="275">
        <f t="shared" si="0"/>
        <v>4</v>
      </c>
      <c r="AO17" s="275">
        <f t="shared" si="0"/>
        <v>0</v>
      </c>
      <c r="AP17" s="275">
        <f t="shared" si="0"/>
        <v>12</v>
      </c>
      <c r="AQ17" s="275">
        <f t="shared" si="0"/>
        <v>0</v>
      </c>
    </row>
    <row r="18" spans="1:43" s="35" customFormat="1" ht="141.75" hidden="1" customHeight="1" x14ac:dyDescent="0.3">
      <c r="A18" s="34"/>
      <c r="B18" s="34"/>
      <c r="C18" s="34"/>
      <c r="D18" s="33"/>
      <c r="E18" s="33"/>
      <c r="F18" s="33"/>
      <c r="G18" s="10"/>
      <c r="H18" s="10"/>
      <c r="I18" s="33"/>
      <c r="J18" s="33"/>
      <c r="K18" s="33"/>
      <c r="L18" s="14"/>
      <c r="M18" s="370"/>
      <c r="N18" s="173"/>
      <c r="O18" s="34"/>
      <c r="P18" s="61"/>
      <c r="Q18" s="61"/>
      <c r="R18" s="174"/>
      <c r="S18" s="175"/>
      <c r="T18" s="175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</row>
    <row r="19" spans="1:43" ht="332.25" hidden="1" customHeight="1" x14ac:dyDescent="0.3"/>
    <row r="20" spans="1:43" ht="116.25" hidden="1" customHeight="1" x14ac:dyDescent="0.3"/>
    <row r="21" spans="1:43" ht="215.25" hidden="1" customHeight="1" x14ac:dyDescent="0.3"/>
    <row r="22" spans="1:43" ht="49.5" hidden="1" customHeight="1" x14ac:dyDescent="0.3"/>
    <row r="23" spans="1:43" ht="52.5" hidden="1" customHeight="1" x14ac:dyDescent="0.3"/>
    <row r="24" spans="1:43" ht="136.5" hidden="1" customHeight="1" x14ac:dyDescent="0.3"/>
    <row r="25" spans="1:43" ht="123.75" hidden="1" customHeight="1" x14ac:dyDescent="0.3"/>
    <row r="26" spans="1:43" ht="144.75" hidden="1" customHeight="1" x14ac:dyDescent="0.3"/>
    <row r="27" spans="1:43" s="35" customFormat="1" ht="159" hidden="1" customHeight="1" x14ac:dyDescent="0.3">
      <c r="A27" s="34"/>
      <c r="B27" s="34"/>
      <c r="C27" s="34"/>
      <c r="D27" s="33"/>
      <c r="E27" s="33"/>
      <c r="F27" s="33"/>
      <c r="G27" s="10"/>
      <c r="H27" s="10"/>
      <c r="I27" s="33"/>
      <c r="J27" s="33"/>
      <c r="K27" s="33"/>
      <c r="L27" s="14"/>
      <c r="M27" s="370"/>
      <c r="N27" s="173"/>
      <c r="O27" s="34"/>
      <c r="P27" s="61"/>
      <c r="Q27" s="61"/>
      <c r="R27" s="174"/>
      <c r="S27" s="175"/>
      <c r="T27" s="175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</row>
    <row r="28" spans="1:43" ht="195" hidden="1" customHeight="1" x14ac:dyDescent="0.3"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273" hidden="1" customHeight="1" x14ac:dyDescent="0.3"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147.75" hidden="1" customHeight="1" x14ac:dyDescent="0.3"/>
    <row r="31" spans="1:43" ht="104.25" hidden="1" customHeight="1" x14ac:dyDescent="0.3"/>
    <row r="32" spans="1:43" ht="109.5" hidden="1" customHeight="1" x14ac:dyDescent="0.3"/>
    <row r="33" spans="1:43" ht="38.25" hidden="1" customHeight="1" x14ac:dyDescent="0.3"/>
    <row r="34" spans="1:43" ht="213" hidden="1" customHeight="1" x14ac:dyDescent="0.3"/>
    <row r="35" spans="1:43" ht="20.25" hidden="1" customHeight="1" x14ac:dyDescent="0.3"/>
    <row r="36" spans="1:43" ht="174" hidden="1" customHeight="1" x14ac:dyDescent="0.3"/>
    <row r="37" spans="1:43" hidden="1" x14ac:dyDescent="0.3"/>
    <row r="38" spans="1:43" ht="123.75" hidden="1" customHeight="1" x14ac:dyDescent="0.3"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197.25" hidden="1" customHeight="1" x14ac:dyDescent="0.3"/>
    <row r="40" spans="1:43" ht="377.25" hidden="1" customHeight="1" x14ac:dyDescent="0.3"/>
    <row r="41" spans="1:43" ht="53.25" hidden="1" customHeight="1" x14ac:dyDescent="0.3"/>
    <row r="42" spans="1:43" ht="135" hidden="1" customHeight="1" x14ac:dyDescent="0.3"/>
    <row r="43" spans="1:43" ht="99" hidden="1" customHeight="1" x14ac:dyDescent="0.3"/>
    <row r="44" spans="1:43" ht="180.75" hidden="1" customHeight="1" x14ac:dyDescent="0.3"/>
    <row r="45" spans="1:43" s="3" customFormat="1" ht="399.75" hidden="1" customHeight="1" x14ac:dyDescent="0.3">
      <c r="A45" s="34"/>
      <c r="B45" s="34"/>
      <c r="C45" s="34"/>
      <c r="D45" s="33"/>
      <c r="E45" s="33"/>
      <c r="F45" s="33"/>
      <c r="G45" s="10"/>
      <c r="H45" s="10"/>
      <c r="I45" s="33"/>
      <c r="J45" s="33"/>
      <c r="K45" s="33"/>
      <c r="L45" s="14"/>
      <c r="M45" s="370"/>
      <c r="N45" s="173"/>
      <c r="O45" s="34"/>
      <c r="P45" s="61"/>
      <c r="Q45" s="61"/>
      <c r="R45" s="174"/>
      <c r="S45" s="175"/>
      <c r="T45" s="175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</row>
    <row r="46" spans="1:43" ht="180.75" hidden="1" customHeight="1" x14ac:dyDescent="0.3"/>
    <row r="47" spans="1:43" s="36" customFormat="1" ht="179.25" hidden="1" customHeight="1" x14ac:dyDescent="0.3">
      <c r="A47" s="34"/>
      <c r="B47" s="34"/>
      <c r="C47" s="34"/>
      <c r="D47" s="33"/>
      <c r="E47" s="33"/>
      <c r="F47" s="33"/>
      <c r="G47" s="10"/>
      <c r="H47" s="10"/>
      <c r="I47" s="33"/>
      <c r="J47" s="33"/>
      <c r="K47" s="33"/>
      <c r="L47" s="14"/>
      <c r="M47" s="370"/>
      <c r="N47" s="173"/>
      <c r="O47" s="34"/>
      <c r="P47" s="61"/>
      <c r="Q47" s="61"/>
      <c r="R47" s="174"/>
      <c r="S47" s="175"/>
      <c r="T47" s="175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</row>
    <row r="48" spans="1:43" s="35" customFormat="1" ht="331.5" hidden="1" customHeight="1" x14ac:dyDescent="0.3">
      <c r="A48" s="34"/>
      <c r="B48" s="34"/>
      <c r="C48" s="34"/>
      <c r="D48" s="33"/>
      <c r="E48" s="33"/>
      <c r="F48" s="33"/>
      <c r="G48" s="10"/>
      <c r="H48" s="10"/>
      <c r="I48" s="33"/>
      <c r="J48" s="33"/>
      <c r="K48" s="33"/>
      <c r="L48" s="14"/>
      <c r="M48" s="370"/>
      <c r="N48" s="173"/>
      <c r="O48" s="34"/>
      <c r="P48" s="61"/>
      <c r="Q48" s="61"/>
      <c r="R48" s="174"/>
      <c r="S48" s="175"/>
      <c r="T48" s="175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</row>
    <row r="49" spans="1:43" ht="348.75" hidden="1" customHeight="1" x14ac:dyDescent="0.3"/>
    <row r="50" spans="1:43" ht="164.25" hidden="1" customHeight="1" x14ac:dyDescent="0.3"/>
    <row r="51" spans="1:43" ht="336" hidden="1" customHeight="1" x14ac:dyDescent="0.3"/>
    <row r="52" spans="1:43" ht="213.75" hidden="1" customHeight="1" x14ac:dyDescent="0.3"/>
    <row r="53" spans="1:43" ht="168" hidden="1" customHeight="1" x14ac:dyDescent="0.3"/>
    <row r="54" spans="1:43" ht="108" hidden="1" customHeight="1" x14ac:dyDescent="0.3"/>
    <row r="55" spans="1:43" ht="231" hidden="1" customHeight="1" x14ac:dyDescent="0.3"/>
    <row r="56" spans="1:43" ht="135.75" hidden="1" customHeight="1" x14ac:dyDescent="0.3"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</row>
    <row r="57" spans="1:43" s="37" customFormat="1" ht="120.75" hidden="1" customHeight="1" x14ac:dyDescent="0.3">
      <c r="A57" s="34"/>
      <c r="B57" s="34"/>
      <c r="C57" s="34"/>
      <c r="D57" s="33"/>
      <c r="E57" s="33"/>
      <c r="F57" s="33"/>
      <c r="G57" s="10"/>
      <c r="H57" s="10"/>
      <c r="I57" s="33"/>
      <c r="J57" s="33"/>
      <c r="K57" s="33"/>
      <c r="L57" s="14"/>
      <c r="M57" s="370"/>
      <c r="N57" s="173"/>
      <c r="O57" s="34"/>
      <c r="P57" s="61"/>
      <c r="Q57" s="61"/>
      <c r="R57" s="174"/>
      <c r="S57" s="175"/>
      <c r="T57" s="175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</row>
    <row r="58" spans="1:43" s="3" customFormat="1" ht="120" hidden="1" customHeight="1" x14ac:dyDescent="0.3">
      <c r="A58" s="34"/>
      <c r="B58" s="34"/>
      <c r="C58" s="34"/>
      <c r="D58" s="33"/>
      <c r="E58" s="33"/>
      <c r="F58" s="33"/>
      <c r="G58" s="10"/>
      <c r="H58" s="10"/>
      <c r="I58" s="33"/>
      <c r="J58" s="33"/>
      <c r="K58" s="33"/>
      <c r="L58" s="14"/>
      <c r="M58" s="370"/>
      <c r="N58" s="173"/>
      <c r="O58" s="34"/>
      <c r="P58" s="61"/>
      <c r="Q58" s="61"/>
      <c r="R58" s="174"/>
      <c r="S58" s="175"/>
      <c r="T58" s="17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1:43" s="29" customFormat="1" ht="75.75" hidden="1" customHeight="1" x14ac:dyDescent="0.3">
      <c r="A59" s="34"/>
      <c r="B59" s="34"/>
      <c r="C59" s="34"/>
      <c r="D59" s="33"/>
      <c r="E59" s="33"/>
      <c r="F59" s="33"/>
      <c r="G59" s="10"/>
      <c r="H59" s="10"/>
      <c r="I59" s="33"/>
      <c r="J59" s="33"/>
      <c r="K59" s="33"/>
      <c r="L59" s="14"/>
      <c r="M59" s="370"/>
      <c r="N59" s="173"/>
      <c r="O59" s="34"/>
      <c r="P59" s="61"/>
      <c r="Q59" s="61"/>
      <c r="R59" s="174"/>
      <c r="S59" s="175"/>
      <c r="T59" s="17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s="3" customFormat="1" ht="142.5" hidden="1" customHeight="1" x14ac:dyDescent="0.3">
      <c r="A60" s="34"/>
      <c r="B60" s="34"/>
      <c r="C60" s="34"/>
      <c r="D60" s="33"/>
      <c r="E60" s="33"/>
      <c r="F60" s="33"/>
      <c r="G60" s="10"/>
      <c r="H60" s="10"/>
      <c r="I60" s="33"/>
      <c r="J60" s="33"/>
      <c r="K60" s="33"/>
      <c r="L60" s="14"/>
      <c r="M60" s="370"/>
      <c r="N60" s="173"/>
      <c r="O60" s="34"/>
      <c r="P60" s="61"/>
      <c r="Q60" s="61"/>
      <c r="R60" s="174"/>
      <c r="S60" s="175"/>
      <c r="T60" s="175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43" s="3" customFormat="1" ht="270.75" hidden="1" customHeight="1" x14ac:dyDescent="0.3">
      <c r="A61" s="34"/>
      <c r="B61" s="34"/>
      <c r="C61" s="34"/>
      <c r="D61" s="33"/>
      <c r="E61" s="33"/>
      <c r="F61" s="33"/>
      <c r="G61" s="10"/>
      <c r="H61" s="10"/>
      <c r="I61" s="33"/>
      <c r="J61" s="33"/>
      <c r="K61" s="33"/>
      <c r="L61" s="14"/>
      <c r="M61" s="370"/>
      <c r="N61" s="173"/>
      <c r="O61" s="34"/>
      <c r="P61" s="61"/>
      <c r="Q61" s="61"/>
      <c r="R61" s="174"/>
      <c r="S61" s="175"/>
      <c r="T61" s="175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</row>
    <row r="62" spans="1:43" s="3" customFormat="1" ht="150" hidden="1" customHeight="1" x14ac:dyDescent="0.3">
      <c r="A62" s="34"/>
      <c r="B62" s="34"/>
      <c r="C62" s="34"/>
      <c r="D62" s="33"/>
      <c r="E62" s="33"/>
      <c r="F62" s="33"/>
      <c r="G62" s="10"/>
      <c r="H62" s="10"/>
      <c r="I62" s="33"/>
      <c r="J62" s="33"/>
      <c r="K62" s="33"/>
      <c r="L62" s="14"/>
      <c r="M62" s="370"/>
      <c r="N62" s="173"/>
      <c r="O62" s="34"/>
      <c r="P62" s="61"/>
      <c r="Q62" s="61"/>
      <c r="R62" s="174"/>
      <c r="S62" s="175"/>
      <c r="T62" s="175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</row>
    <row r="63" spans="1:43" s="3" customFormat="1" ht="153.75" hidden="1" customHeight="1" x14ac:dyDescent="0.3">
      <c r="A63" s="34"/>
      <c r="B63" s="34"/>
      <c r="C63" s="34"/>
      <c r="D63" s="33"/>
      <c r="E63" s="33"/>
      <c r="F63" s="33"/>
      <c r="G63" s="10"/>
      <c r="H63" s="10"/>
      <c r="I63" s="33"/>
      <c r="J63" s="33"/>
      <c r="K63" s="33"/>
      <c r="L63" s="14"/>
      <c r="M63" s="370"/>
      <c r="N63" s="173"/>
      <c r="O63" s="34"/>
      <c r="P63" s="61"/>
      <c r="Q63" s="61"/>
      <c r="R63" s="174"/>
      <c r="S63" s="175"/>
      <c r="T63" s="175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</row>
    <row r="64" spans="1:43" ht="346.5" hidden="1" customHeight="1" x14ac:dyDescent="0.3"/>
    <row r="65" spans="21:43" ht="269.25" hidden="1" customHeight="1" x14ac:dyDescent="0.3"/>
    <row r="66" spans="21:43" ht="213" hidden="1" customHeight="1" x14ac:dyDescent="0.3"/>
    <row r="67" spans="21:43" ht="285" hidden="1" customHeight="1" x14ac:dyDescent="0.3"/>
    <row r="68" spans="21:43" ht="108" hidden="1" customHeight="1" x14ac:dyDescent="0.3"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21:43" ht="179.25" hidden="1" customHeight="1" x14ac:dyDescent="0.3"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</row>
    <row r="70" spans="21:43" hidden="1" x14ac:dyDescent="0.3"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21:43" hidden="1" x14ac:dyDescent="0.3"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</row>
    <row r="72" spans="21:43" hidden="1" x14ac:dyDescent="0.3"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</row>
    <row r="73" spans="21:43" hidden="1" x14ac:dyDescent="0.3"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</row>
    <row r="74" spans="21:43" hidden="1" x14ac:dyDescent="0.3"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</row>
  </sheetData>
  <autoFilter ref="G1:G74" xr:uid="{00000000-0009-0000-0000-000007000000}">
    <filterColumn colId="0">
      <filters>
        <filter val="г. Якутск"/>
        <filter val="г.Якутск"/>
      </filters>
    </filterColumn>
  </autoFilter>
  <mergeCells count="46">
    <mergeCell ref="H2:H4"/>
    <mergeCell ref="J2:J4"/>
    <mergeCell ref="K2:K4"/>
    <mergeCell ref="M2:M4"/>
    <mergeCell ref="A1:S1"/>
    <mergeCell ref="A2:A4"/>
    <mergeCell ref="D2:D4"/>
    <mergeCell ref="G2:G4"/>
    <mergeCell ref="I2:I4"/>
    <mergeCell ref="B2:B4"/>
    <mergeCell ref="C2:C4"/>
    <mergeCell ref="O2:O4"/>
    <mergeCell ref="Q2:Q4"/>
    <mergeCell ref="E2:E4"/>
    <mergeCell ref="F2:F4"/>
    <mergeCell ref="P2:P4"/>
    <mergeCell ref="R2:R4"/>
    <mergeCell ref="S2:S4"/>
    <mergeCell ref="N2:N4"/>
    <mergeCell ref="L2:L4"/>
    <mergeCell ref="U2:U4"/>
    <mergeCell ref="V2:V4"/>
    <mergeCell ref="W2:W4"/>
    <mergeCell ref="X2:AF2"/>
    <mergeCell ref="AA3:AA4"/>
    <mergeCell ref="AB3:AB4"/>
    <mergeCell ref="AC3:AC4"/>
    <mergeCell ref="AD3:AD4"/>
    <mergeCell ref="AE3:AE4"/>
    <mergeCell ref="Z3:Z4"/>
    <mergeCell ref="T2:T4"/>
    <mergeCell ref="AP2:AP4"/>
    <mergeCell ref="AQ2:AQ4"/>
    <mergeCell ref="AI3:AI4"/>
    <mergeCell ref="AJ3:AJ4"/>
    <mergeCell ref="AK3:AK4"/>
    <mergeCell ref="AL3:AL4"/>
    <mergeCell ref="AM3:AM4"/>
    <mergeCell ref="AG2:AO2"/>
    <mergeCell ref="Y3:Y4"/>
    <mergeCell ref="AN3:AN4"/>
    <mergeCell ref="AO3:AO4"/>
    <mergeCell ref="AH3:AH4"/>
    <mergeCell ref="AG3:AG4"/>
    <mergeCell ref="AF3:AF4"/>
    <mergeCell ref="X3:X4"/>
  </mergeCells>
  <phoneticPr fontId="2" type="noConversion"/>
  <pageMargins left="0.7" right="0.7" top="0.75" bottom="0.75" header="0.3" footer="0.3"/>
  <pageSetup paperSize="9" scale="51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filterMode="1"/>
  <dimension ref="A1:AO26"/>
  <sheetViews>
    <sheetView view="pageBreakPreview" topLeftCell="A11" zoomScale="60" zoomScaleNormal="100" workbookViewId="0">
      <selection activeCell="J7" sqref="J7"/>
    </sheetView>
  </sheetViews>
  <sheetFormatPr defaultRowHeight="15.75" x14ac:dyDescent="0.2"/>
  <cols>
    <col min="1" max="1" width="6" style="168" customWidth="1"/>
    <col min="2" max="2" width="8.28515625" style="168" customWidth="1"/>
    <col min="3" max="3" width="12.140625" style="168" customWidth="1"/>
    <col min="4" max="4" width="24.85546875" style="168" customWidth="1"/>
    <col min="5" max="5" width="16.42578125" style="168" customWidth="1"/>
    <col min="6" max="6" width="13.5703125" style="168" customWidth="1"/>
    <col min="7" max="7" width="24.7109375" style="168" customWidth="1"/>
    <col min="8" max="12" width="17.42578125" style="168" customWidth="1"/>
    <col min="13" max="14" width="9.28515625" style="168" bestFit="1" customWidth="1"/>
    <col min="15" max="15" width="15.42578125" style="168" customWidth="1"/>
    <col min="16" max="16" width="17.140625" style="168" customWidth="1"/>
    <col min="17" max="17" width="10.85546875" style="168" hidden="1" customWidth="1"/>
    <col min="18" max="18" width="2.42578125" style="168" hidden="1" customWidth="1"/>
    <col min="19" max="19" width="7.42578125" style="168" customWidth="1"/>
    <col min="20" max="20" width="16.5703125" style="168" bestFit="1" customWidth="1"/>
    <col min="21" max="21" width="10.85546875" style="168" customWidth="1"/>
    <col min="22" max="16384" width="9.140625" style="168"/>
  </cols>
  <sheetData>
    <row r="1" spans="1:41" ht="87" customHeight="1" x14ac:dyDescent="0.2">
      <c r="A1" s="416" t="s">
        <v>391</v>
      </c>
      <c r="B1" s="407" t="s">
        <v>6</v>
      </c>
      <c r="C1" s="407" t="s">
        <v>7</v>
      </c>
      <c r="D1" s="407" t="s">
        <v>8</v>
      </c>
      <c r="E1" s="407" t="s">
        <v>9</v>
      </c>
      <c r="F1" s="407" t="s">
        <v>535</v>
      </c>
      <c r="G1" s="407" t="s">
        <v>381</v>
      </c>
      <c r="H1" s="407" t="s">
        <v>568</v>
      </c>
      <c r="I1" s="407" t="s">
        <v>489</v>
      </c>
      <c r="J1" s="407" t="s">
        <v>491</v>
      </c>
      <c r="K1" s="445" t="s">
        <v>392</v>
      </c>
      <c r="L1" s="442" t="s">
        <v>393</v>
      </c>
      <c r="M1" s="407" t="s">
        <v>394</v>
      </c>
      <c r="N1" s="407" t="s">
        <v>395</v>
      </c>
      <c r="O1" s="407" t="s">
        <v>265</v>
      </c>
      <c r="P1" s="407" t="s">
        <v>396</v>
      </c>
      <c r="Q1" s="58"/>
      <c r="R1" s="58"/>
      <c r="S1" s="407" t="s">
        <v>619</v>
      </c>
      <c r="T1" s="397" t="s">
        <v>361</v>
      </c>
      <c r="U1" s="484" t="s">
        <v>362</v>
      </c>
      <c r="V1" s="482" t="s">
        <v>363</v>
      </c>
      <c r="W1" s="479" t="s">
        <v>358</v>
      </c>
      <c r="X1" s="480"/>
      <c r="Y1" s="480"/>
      <c r="Z1" s="480"/>
      <c r="AA1" s="480"/>
      <c r="AB1" s="480"/>
      <c r="AC1" s="480"/>
      <c r="AD1" s="480"/>
      <c r="AE1" s="481"/>
      <c r="AF1" s="476" t="s">
        <v>359</v>
      </c>
      <c r="AG1" s="477"/>
      <c r="AH1" s="477"/>
      <c r="AI1" s="477"/>
      <c r="AJ1" s="477"/>
      <c r="AK1" s="477"/>
      <c r="AL1" s="477"/>
      <c r="AM1" s="477"/>
      <c r="AN1" s="478"/>
    </row>
    <row r="2" spans="1:41" ht="78.75" customHeight="1" x14ac:dyDescent="0.2">
      <c r="A2" s="418"/>
      <c r="B2" s="395"/>
      <c r="C2" s="395"/>
      <c r="D2" s="395"/>
      <c r="E2" s="395"/>
      <c r="F2" s="395"/>
      <c r="G2" s="395"/>
      <c r="H2" s="395"/>
      <c r="I2" s="395"/>
      <c r="J2" s="395"/>
      <c r="K2" s="445"/>
      <c r="L2" s="442"/>
      <c r="M2" s="395"/>
      <c r="N2" s="395"/>
      <c r="O2" s="395"/>
      <c r="P2" s="395"/>
      <c r="Q2" s="58" t="s">
        <v>86</v>
      </c>
      <c r="R2" s="58" t="s">
        <v>397</v>
      </c>
      <c r="S2" s="395"/>
      <c r="T2" s="398"/>
      <c r="U2" s="485"/>
      <c r="V2" s="483"/>
      <c r="W2" s="51" t="s">
        <v>364</v>
      </c>
      <c r="X2" s="52" t="s">
        <v>365</v>
      </c>
      <c r="Y2" s="51" t="s">
        <v>366</v>
      </c>
      <c r="Z2" s="51" t="s">
        <v>367</v>
      </c>
      <c r="AA2" s="51" t="s">
        <v>368</v>
      </c>
      <c r="AB2" s="51" t="s">
        <v>369</v>
      </c>
      <c r="AC2" s="51" t="s">
        <v>370</v>
      </c>
      <c r="AD2" s="51" t="s">
        <v>371</v>
      </c>
      <c r="AE2" s="51" t="s">
        <v>372</v>
      </c>
      <c r="AF2" s="51" t="s">
        <v>373</v>
      </c>
      <c r="AG2" s="51" t="s">
        <v>365</v>
      </c>
      <c r="AH2" s="51" t="s">
        <v>366</v>
      </c>
      <c r="AI2" s="51" t="s">
        <v>374</v>
      </c>
      <c r="AJ2" s="51" t="s">
        <v>375</v>
      </c>
      <c r="AK2" s="51" t="s">
        <v>376</v>
      </c>
      <c r="AL2" s="51" t="s">
        <v>377</v>
      </c>
      <c r="AM2" s="51" t="s">
        <v>371</v>
      </c>
      <c r="AN2" s="51" t="s">
        <v>372</v>
      </c>
    </row>
    <row r="3" spans="1:41" ht="33" customHeight="1" x14ac:dyDescent="0.2">
      <c r="A3" s="71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6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1" ht="101.25" customHeight="1" x14ac:dyDescent="0.2">
      <c r="A4" s="1">
        <v>1</v>
      </c>
      <c r="B4" s="1">
        <v>8</v>
      </c>
      <c r="C4" s="141">
        <v>41487</v>
      </c>
      <c r="D4" s="8" t="s">
        <v>10</v>
      </c>
      <c r="E4" s="28" t="s">
        <v>249</v>
      </c>
      <c r="F4" s="28"/>
      <c r="G4" s="8" t="s">
        <v>11</v>
      </c>
      <c r="H4" s="8" t="s">
        <v>504</v>
      </c>
      <c r="I4" s="71" t="s">
        <v>508</v>
      </c>
      <c r="J4" s="8"/>
      <c r="K4" s="8" t="s">
        <v>1257</v>
      </c>
      <c r="L4" s="8">
        <v>2002</v>
      </c>
      <c r="M4" s="22" t="s">
        <v>384</v>
      </c>
      <c r="N4" s="64">
        <v>1969</v>
      </c>
      <c r="O4" s="79">
        <v>535229.84</v>
      </c>
      <c r="P4" s="79">
        <v>401422</v>
      </c>
      <c r="Q4" s="77">
        <v>1435131360</v>
      </c>
      <c r="R4" s="140">
        <v>1021401061857</v>
      </c>
      <c r="S4" s="140" t="s">
        <v>620</v>
      </c>
      <c r="T4" s="78">
        <v>38</v>
      </c>
      <c r="U4" s="8">
        <v>5</v>
      </c>
      <c r="V4" s="8"/>
      <c r="W4" s="8">
        <v>2</v>
      </c>
      <c r="X4" s="8">
        <v>2</v>
      </c>
      <c r="Y4" s="8"/>
      <c r="Z4" s="8"/>
      <c r="AA4" s="8"/>
      <c r="AB4" s="8"/>
      <c r="AC4" s="8"/>
      <c r="AD4" s="8"/>
      <c r="AE4" s="8"/>
      <c r="AF4" s="8">
        <v>38</v>
      </c>
      <c r="AG4" s="8">
        <v>33</v>
      </c>
      <c r="AH4" s="8">
        <v>5</v>
      </c>
      <c r="AI4" s="8">
        <v>1</v>
      </c>
      <c r="AJ4" s="8"/>
      <c r="AK4" s="8"/>
      <c r="AL4" s="8">
        <v>4</v>
      </c>
      <c r="AM4" s="8">
        <v>36</v>
      </c>
      <c r="AN4" s="8"/>
    </row>
    <row r="5" spans="1:41" ht="175.5" hidden="1" customHeight="1" x14ac:dyDescent="0.2">
      <c r="A5" s="1">
        <v>2</v>
      </c>
      <c r="B5" s="1">
        <v>8</v>
      </c>
      <c r="C5" s="141">
        <v>41487</v>
      </c>
      <c r="D5" s="8" t="s">
        <v>12</v>
      </c>
      <c r="E5" s="28" t="s">
        <v>13</v>
      </c>
      <c r="F5" s="28"/>
      <c r="G5" s="8" t="s">
        <v>14</v>
      </c>
      <c r="H5" s="8" t="s">
        <v>504</v>
      </c>
      <c r="I5" s="71" t="s">
        <v>493</v>
      </c>
      <c r="J5" s="71" t="s">
        <v>122</v>
      </c>
      <c r="K5" s="71" t="s">
        <v>1256</v>
      </c>
      <c r="L5" s="71">
        <v>2011</v>
      </c>
      <c r="M5" s="22" t="s">
        <v>384</v>
      </c>
      <c r="N5" s="64">
        <v>1968</v>
      </c>
      <c r="O5" s="79">
        <v>2608980.94</v>
      </c>
      <c r="P5" s="79">
        <v>1956736</v>
      </c>
      <c r="Q5" s="77">
        <v>1410007072</v>
      </c>
      <c r="R5" s="140">
        <v>1111419000505</v>
      </c>
      <c r="S5" s="140" t="s">
        <v>620</v>
      </c>
      <c r="T5" s="78">
        <v>4</v>
      </c>
      <c r="U5" s="8">
        <v>6</v>
      </c>
      <c r="V5" s="8"/>
      <c r="W5" s="8">
        <v>4</v>
      </c>
      <c r="X5" s="8">
        <v>4</v>
      </c>
      <c r="Y5" s="8"/>
      <c r="Z5" s="8"/>
      <c r="AA5" s="8"/>
      <c r="AB5" s="8"/>
      <c r="AC5" s="8"/>
      <c r="AD5" s="8"/>
      <c r="AE5" s="8"/>
      <c r="AF5" s="8">
        <v>4</v>
      </c>
      <c r="AG5" s="8">
        <v>3</v>
      </c>
      <c r="AH5" s="8">
        <v>1</v>
      </c>
      <c r="AI5" s="8"/>
      <c r="AJ5" s="8"/>
      <c r="AK5" s="8"/>
      <c r="AL5" s="8"/>
      <c r="AM5" s="8">
        <v>4</v>
      </c>
      <c r="AN5" s="8"/>
    </row>
    <row r="6" spans="1:41" ht="141.75" customHeight="1" x14ac:dyDescent="0.2">
      <c r="A6" s="1">
        <v>3</v>
      </c>
      <c r="B6" s="1">
        <v>8</v>
      </c>
      <c r="C6" s="141">
        <v>41487</v>
      </c>
      <c r="D6" s="8" t="s">
        <v>15</v>
      </c>
      <c r="E6" s="28" t="s">
        <v>249</v>
      </c>
      <c r="F6" s="28"/>
      <c r="G6" s="8" t="s">
        <v>16</v>
      </c>
      <c r="H6" s="8" t="s">
        <v>504</v>
      </c>
      <c r="I6" s="1" t="s">
        <v>493</v>
      </c>
      <c r="J6" s="127" t="s">
        <v>494</v>
      </c>
      <c r="K6" s="127" t="s">
        <v>1257</v>
      </c>
      <c r="L6" s="127">
        <v>2011</v>
      </c>
      <c r="M6" s="22" t="s">
        <v>384</v>
      </c>
      <c r="N6" s="64">
        <v>1961</v>
      </c>
      <c r="O6" s="79">
        <v>7319559</v>
      </c>
      <c r="P6" s="79">
        <v>2496690</v>
      </c>
      <c r="Q6" s="77">
        <v>143501001</v>
      </c>
      <c r="R6" s="140">
        <v>1111435008739</v>
      </c>
      <c r="S6" s="140" t="s">
        <v>620</v>
      </c>
      <c r="T6" s="78">
        <v>8</v>
      </c>
      <c r="U6" s="8">
        <v>5</v>
      </c>
      <c r="V6" s="8"/>
      <c r="W6" s="8">
        <v>2</v>
      </c>
      <c r="X6" s="8">
        <v>1</v>
      </c>
      <c r="Y6" s="8">
        <v>1</v>
      </c>
      <c r="Z6" s="8"/>
      <c r="AA6" s="8"/>
      <c r="AB6" s="8"/>
      <c r="AC6" s="8"/>
      <c r="AD6" s="8"/>
      <c r="AE6" s="8"/>
      <c r="AF6" s="8">
        <v>8</v>
      </c>
      <c r="AG6" s="8">
        <v>5</v>
      </c>
      <c r="AH6" s="8">
        <v>3</v>
      </c>
      <c r="AI6" s="8"/>
      <c r="AJ6" s="8"/>
      <c r="AK6" s="8"/>
      <c r="AL6" s="8"/>
      <c r="AM6" s="8">
        <v>2</v>
      </c>
      <c r="AN6" s="8"/>
    </row>
    <row r="7" spans="1:41" ht="216" hidden="1" customHeight="1" x14ac:dyDescent="0.2">
      <c r="A7" s="71">
        <v>4</v>
      </c>
      <c r="B7" s="71">
        <v>36</v>
      </c>
      <c r="C7" s="141">
        <v>41572</v>
      </c>
      <c r="D7" s="8" t="s">
        <v>1170</v>
      </c>
      <c r="E7" s="28" t="s">
        <v>1171</v>
      </c>
      <c r="F7" s="1"/>
      <c r="G7" s="28" t="s">
        <v>1172</v>
      </c>
      <c r="H7" s="196" t="s">
        <v>504</v>
      </c>
      <c r="I7" s="1" t="s">
        <v>493</v>
      </c>
      <c r="J7" s="1" t="s">
        <v>1058</v>
      </c>
      <c r="K7" s="1" t="s">
        <v>1258</v>
      </c>
      <c r="L7" s="1">
        <v>2010</v>
      </c>
      <c r="M7" s="1" t="s">
        <v>384</v>
      </c>
      <c r="N7" s="119">
        <v>1962</v>
      </c>
      <c r="O7" s="79">
        <v>1111423</v>
      </c>
      <c r="P7" s="79">
        <v>801842</v>
      </c>
      <c r="Q7" s="303">
        <v>801842</v>
      </c>
      <c r="R7" s="1"/>
      <c r="S7" s="71" t="s">
        <v>605</v>
      </c>
      <c r="T7" s="171">
        <v>3</v>
      </c>
      <c r="U7" s="171">
        <v>0</v>
      </c>
      <c r="V7" s="171"/>
      <c r="W7" s="171">
        <v>1</v>
      </c>
      <c r="X7" s="171">
        <v>1</v>
      </c>
      <c r="Y7" s="171"/>
      <c r="Z7" s="171"/>
      <c r="AA7" s="171"/>
      <c r="AB7" s="171"/>
      <c r="AC7" s="171"/>
      <c r="AD7" s="171"/>
      <c r="AE7" s="171"/>
      <c r="AF7" s="171">
        <v>3</v>
      </c>
      <c r="AG7" s="171">
        <v>3</v>
      </c>
      <c r="AH7" s="171"/>
      <c r="AI7" s="171"/>
      <c r="AJ7" s="171"/>
      <c r="AK7" s="171"/>
      <c r="AL7" s="171"/>
      <c r="AM7" s="171"/>
      <c r="AN7" s="171"/>
      <c r="AO7" s="1"/>
    </row>
    <row r="8" spans="1:41" ht="78.75" x14ac:dyDescent="0.2">
      <c r="A8" s="71">
        <v>5</v>
      </c>
      <c r="B8" s="71">
        <v>36</v>
      </c>
      <c r="C8" s="141">
        <v>41572</v>
      </c>
      <c r="D8" s="28" t="s">
        <v>1173</v>
      </c>
      <c r="E8" s="28" t="s">
        <v>696</v>
      </c>
      <c r="F8" s="1"/>
      <c r="G8" s="28" t="s">
        <v>1174</v>
      </c>
      <c r="H8" s="160" t="s">
        <v>504</v>
      </c>
      <c r="I8" s="248" t="s">
        <v>490</v>
      </c>
      <c r="J8" s="1"/>
      <c r="K8" s="1" t="s">
        <v>1124</v>
      </c>
      <c r="L8" s="1">
        <v>2012</v>
      </c>
      <c r="M8" s="1" t="s">
        <v>385</v>
      </c>
      <c r="N8" s="71">
        <v>1962</v>
      </c>
      <c r="O8" s="79">
        <v>640000</v>
      </c>
      <c r="P8" s="70">
        <v>480000</v>
      </c>
      <c r="Q8" s="70">
        <v>480000</v>
      </c>
      <c r="R8" s="1"/>
      <c r="S8" s="71" t="s">
        <v>605</v>
      </c>
      <c r="T8" s="171">
        <v>0</v>
      </c>
      <c r="U8" s="171">
        <v>0</v>
      </c>
      <c r="V8" s="171"/>
      <c r="W8" s="171">
        <v>3</v>
      </c>
      <c r="X8" s="171">
        <v>2</v>
      </c>
      <c r="Y8" s="171">
        <v>1</v>
      </c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"/>
    </row>
    <row r="9" spans="1:41" ht="110.25" customHeight="1" x14ac:dyDescent="0.2">
      <c r="A9" s="71">
        <v>6</v>
      </c>
      <c r="B9" s="71">
        <v>36</v>
      </c>
      <c r="C9" s="141">
        <v>41572</v>
      </c>
      <c r="D9" s="8" t="s">
        <v>1175</v>
      </c>
      <c r="E9" s="28" t="s">
        <v>696</v>
      </c>
      <c r="F9" s="1"/>
      <c r="G9" s="28" t="s">
        <v>1184</v>
      </c>
      <c r="H9" s="28" t="s">
        <v>504</v>
      </c>
      <c r="I9" s="248" t="s">
        <v>490</v>
      </c>
      <c r="J9" s="1"/>
      <c r="K9" s="1" t="s">
        <v>1243</v>
      </c>
      <c r="L9" s="1">
        <v>2006</v>
      </c>
      <c r="M9" s="1" t="s">
        <v>384</v>
      </c>
      <c r="N9" s="119">
        <v>1977</v>
      </c>
      <c r="O9" s="79">
        <v>1267973.57</v>
      </c>
      <c r="P9" s="70">
        <v>944132</v>
      </c>
      <c r="Q9" s="70">
        <v>944132</v>
      </c>
      <c r="R9" s="1"/>
      <c r="S9" s="71" t="s">
        <v>605</v>
      </c>
      <c r="T9" s="171">
        <v>0</v>
      </c>
      <c r="U9" s="171">
        <v>6</v>
      </c>
      <c r="V9" s="171"/>
      <c r="W9" s="171">
        <v>2</v>
      </c>
      <c r="X9" s="171">
        <v>2</v>
      </c>
      <c r="Y9" s="171"/>
      <c r="Z9" s="171"/>
      <c r="AA9" s="171"/>
      <c r="AB9" s="171"/>
      <c r="AC9" s="171"/>
      <c r="AD9" s="171"/>
      <c r="AE9" s="171"/>
      <c r="AF9" s="171">
        <v>6</v>
      </c>
      <c r="AG9" s="171">
        <v>4</v>
      </c>
      <c r="AH9" s="171">
        <v>2</v>
      </c>
      <c r="AI9" s="171"/>
      <c r="AJ9" s="171">
        <v>1</v>
      </c>
      <c r="AK9" s="171"/>
      <c r="AL9" s="171"/>
      <c r="AM9" s="171"/>
      <c r="AN9" s="171"/>
      <c r="AO9" s="1"/>
    </row>
    <row r="10" spans="1:41" ht="141.75" x14ac:dyDescent="0.2">
      <c r="A10" s="71">
        <v>7</v>
      </c>
      <c r="B10" s="71">
        <v>36</v>
      </c>
      <c r="C10" s="141">
        <v>41572</v>
      </c>
      <c r="D10" s="8" t="s">
        <v>1176</v>
      </c>
      <c r="E10" s="28" t="s">
        <v>696</v>
      </c>
      <c r="F10" s="1"/>
      <c r="G10" s="28" t="s">
        <v>1177</v>
      </c>
      <c r="H10" s="160" t="s">
        <v>504</v>
      </c>
      <c r="I10" s="248" t="s">
        <v>490</v>
      </c>
      <c r="J10" s="1"/>
      <c r="K10" s="1" t="s">
        <v>1242</v>
      </c>
      <c r="L10" s="1">
        <v>2002</v>
      </c>
      <c r="M10" s="1" t="s">
        <v>384</v>
      </c>
      <c r="N10" s="119">
        <v>1940</v>
      </c>
      <c r="O10" s="79">
        <v>542751</v>
      </c>
      <c r="P10" s="70">
        <v>459804</v>
      </c>
      <c r="Q10" s="70">
        <v>459804</v>
      </c>
      <c r="R10" s="1"/>
      <c r="S10" s="71" t="s">
        <v>605</v>
      </c>
      <c r="T10" s="171"/>
      <c r="U10" s="171"/>
      <c r="V10" s="171"/>
      <c r="W10" s="171">
        <v>1</v>
      </c>
      <c r="X10" s="171"/>
      <c r="Y10" s="171"/>
      <c r="Z10" s="171"/>
      <c r="AA10" s="171"/>
      <c r="AB10" s="171"/>
      <c r="AC10" s="171"/>
      <c r="AD10" s="171"/>
      <c r="AE10" s="171"/>
      <c r="AF10" s="171">
        <v>22</v>
      </c>
      <c r="AG10" s="171"/>
      <c r="AH10" s="171"/>
      <c r="AI10" s="171"/>
      <c r="AJ10" s="171"/>
      <c r="AK10" s="171"/>
      <c r="AL10" s="171"/>
      <c r="AM10" s="171"/>
      <c r="AN10" s="171"/>
      <c r="AO10" s="1"/>
    </row>
    <row r="11" spans="1:41" ht="189" x14ac:dyDescent="0.2">
      <c r="A11" s="71">
        <v>8</v>
      </c>
      <c r="B11" s="71">
        <v>36</v>
      </c>
      <c r="C11" s="141">
        <v>41572</v>
      </c>
      <c r="D11" s="8" t="s">
        <v>1178</v>
      </c>
      <c r="E11" s="28" t="s">
        <v>696</v>
      </c>
      <c r="F11" s="1"/>
      <c r="G11" s="28" t="s">
        <v>1179</v>
      </c>
      <c r="H11" s="160" t="s">
        <v>505</v>
      </c>
      <c r="I11" s="1" t="s">
        <v>120</v>
      </c>
      <c r="J11" s="1"/>
      <c r="K11" s="168" t="s">
        <v>1245</v>
      </c>
      <c r="L11" s="1">
        <v>2011</v>
      </c>
      <c r="M11" s="1" t="s">
        <v>384</v>
      </c>
      <c r="N11" s="119">
        <v>1985</v>
      </c>
      <c r="O11" s="79">
        <v>926837</v>
      </c>
      <c r="P11" s="70">
        <v>619182</v>
      </c>
      <c r="Q11" s="70">
        <v>619182</v>
      </c>
      <c r="R11" s="1"/>
      <c r="S11" s="71" t="s">
        <v>605</v>
      </c>
      <c r="T11" s="171">
        <v>5</v>
      </c>
      <c r="U11" s="171">
        <v>0</v>
      </c>
      <c r="V11" s="171"/>
      <c r="W11" s="171">
        <v>1</v>
      </c>
      <c r="X11" s="171">
        <v>1</v>
      </c>
      <c r="Y11" s="171"/>
      <c r="Z11" s="171"/>
      <c r="AA11" s="171"/>
      <c r="AB11" s="171"/>
      <c r="AC11" s="171"/>
      <c r="AD11" s="171">
        <v>1</v>
      </c>
      <c r="AE11" s="171"/>
      <c r="AF11" s="171">
        <v>12</v>
      </c>
      <c r="AG11" s="171">
        <v>7</v>
      </c>
      <c r="AH11" s="171">
        <v>5</v>
      </c>
      <c r="AI11" s="171">
        <v>1</v>
      </c>
      <c r="AJ11" s="171"/>
      <c r="AK11" s="171"/>
      <c r="AL11" s="171"/>
      <c r="AM11" s="171">
        <v>2</v>
      </c>
      <c r="AN11" s="171"/>
      <c r="AO11" s="1"/>
    </row>
    <row r="12" spans="1:41" ht="157.5" x14ac:dyDescent="0.2">
      <c r="A12" s="71">
        <v>9</v>
      </c>
      <c r="B12" s="71">
        <v>36</v>
      </c>
      <c r="C12" s="141">
        <v>41572</v>
      </c>
      <c r="D12" s="28" t="s">
        <v>1180</v>
      </c>
      <c r="E12" s="28" t="s">
        <v>696</v>
      </c>
      <c r="F12" s="1"/>
      <c r="G12" s="160" t="s">
        <v>1185</v>
      </c>
      <c r="H12" s="160" t="s">
        <v>504</v>
      </c>
      <c r="I12" s="1" t="s">
        <v>120</v>
      </c>
      <c r="J12" s="1"/>
      <c r="K12" s="1" t="s">
        <v>1242</v>
      </c>
      <c r="L12" s="1">
        <v>2012</v>
      </c>
      <c r="M12" s="1" t="s">
        <v>384</v>
      </c>
      <c r="N12" s="119">
        <v>1958</v>
      </c>
      <c r="O12" s="79">
        <v>578273</v>
      </c>
      <c r="P12" s="70">
        <v>431080</v>
      </c>
      <c r="Q12" s="70">
        <v>431080</v>
      </c>
      <c r="R12" s="1"/>
      <c r="S12" s="71" t="s">
        <v>605</v>
      </c>
      <c r="T12" s="171">
        <v>1</v>
      </c>
      <c r="U12" s="171">
        <v>0</v>
      </c>
      <c r="V12" s="171"/>
      <c r="W12" s="171">
        <v>6</v>
      </c>
      <c r="X12" s="171">
        <v>5</v>
      </c>
      <c r="Y12" s="171"/>
      <c r="Z12" s="171"/>
      <c r="AA12" s="171"/>
      <c r="AB12" s="171"/>
      <c r="AC12" s="171"/>
      <c r="AD12" s="171"/>
      <c r="AE12" s="171"/>
      <c r="AF12" s="171">
        <v>1</v>
      </c>
      <c r="AG12" s="171"/>
      <c r="AH12" s="171"/>
      <c r="AI12" s="171"/>
      <c r="AJ12" s="171"/>
      <c r="AK12" s="171"/>
      <c r="AL12" s="171"/>
      <c r="AM12" s="171"/>
      <c r="AN12" s="171"/>
      <c r="AO12" s="1"/>
    </row>
    <row r="13" spans="1:41" ht="113.25" customHeight="1" x14ac:dyDescent="0.2">
      <c r="A13" s="71">
        <v>10</v>
      </c>
      <c r="B13" s="71">
        <v>36</v>
      </c>
      <c r="C13" s="141">
        <v>41572</v>
      </c>
      <c r="D13" s="8" t="s">
        <v>1181</v>
      </c>
      <c r="E13" s="28" t="s">
        <v>696</v>
      </c>
      <c r="F13" s="1"/>
      <c r="G13" s="28" t="s">
        <v>1186</v>
      </c>
      <c r="H13" s="160" t="s">
        <v>504</v>
      </c>
      <c r="I13" s="1" t="s">
        <v>493</v>
      </c>
      <c r="J13" s="1" t="s">
        <v>1188</v>
      </c>
      <c r="K13" s="1" t="s">
        <v>1244</v>
      </c>
      <c r="L13" s="1">
        <v>2011</v>
      </c>
      <c r="M13" s="1" t="s">
        <v>384</v>
      </c>
      <c r="N13" s="119">
        <v>1982</v>
      </c>
      <c r="O13" s="79">
        <v>695797</v>
      </c>
      <c r="P13" s="70">
        <v>521848</v>
      </c>
      <c r="Q13" s="70">
        <v>521848</v>
      </c>
      <c r="R13" s="1"/>
      <c r="S13" s="71" t="s">
        <v>605</v>
      </c>
      <c r="T13" s="171">
        <v>1</v>
      </c>
      <c r="U13" s="171">
        <v>0</v>
      </c>
      <c r="V13" s="171"/>
      <c r="W13" s="171">
        <v>5</v>
      </c>
      <c r="X13" s="171">
        <v>2</v>
      </c>
      <c r="Y13" s="171">
        <v>2</v>
      </c>
      <c r="Z13" s="171"/>
      <c r="AA13" s="171"/>
      <c r="AB13" s="171"/>
      <c r="AC13" s="171"/>
      <c r="AD13" s="171"/>
      <c r="AE13" s="171"/>
      <c r="AF13" s="171">
        <v>1</v>
      </c>
      <c r="AG13" s="171">
        <v>1</v>
      </c>
      <c r="AH13" s="171"/>
      <c r="AI13" s="171"/>
      <c r="AJ13" s="171"/>
      <c r="AK13" s="171"/>
      <c r="AL13" s="171"/>
      <c r="AM13" s="171"/>
      <c r="AN13" s="171"/>
      <c r="AO13" s="1"/>
    </row>
    <row r="14" spans="1:41" ht="80.25" customHeight="1" x14ac:dyDescent="0.2">
      <c r="A14" s="71">
        <v>11</v>
      </c>
      <c r="B14" s="71">
        <v>36</v>
      </c>
      <c r="C14" s="141">
        <v>41572</v>
      </c>
      <c r="D14" s="8" t="s">
        <v>1182</v>
      </c>
      <c r="E14" s="28" t="s">
        <v>696</v>
      </c>
      <c r="F14" s="1"/>
      <c r="G14" s="28" t="s">
        <v>1183</v>
      </c>
      <c r="H14" s="160" t="s">
        <v>504</v>
      </c>
      <c r="I14" s="1" t="s">
        <v>493</v>
      </c>
      <c r="J14" s="1" t="s">
        <v>1187</v>
      </c>
      <c r="K14" s="1" t="s">
        <v>1241</v>
      </c>
      <c r="L14" s="1">
        <v>2012</v>
      </c>
      <c r="M14" s="1" t="s">
        <v>384</v>
      </c>
      <c r="N14" s="119">
        <v>1984</v>
      </c>
      <c r="O14" s="79">
        <v>1183018</v>
      </c>
      <c r="P14" s="70">
        <v>887264</v>
      </c>
      <c r="Q14" s="70">
        <v>887264</v>
      </c>
      <c r="R14" s="1"/>
      <c r="S14" s="71" t="s">
        <v>605</v>
      </c>
      <c r="T14" s="171">
        <v>6</v>
      </c>
      <c r="U14" s="171">
        <v>8</v>
      </c>
      <c r="V14" s="171">
        <v>2</v>
      </c>
      <c r="W14" s="171">
        <v>1</v>
      </c>
      <c r="X14" s="171">
        <v>1</v>
      </c>
      <c r="Y14" s="171"/>
      <c r="Z14" s="171"/>
      <c r="AA14" s="171"/>
      <c r="AB14" s="171"/>
      <c r="AC14" s="171"/>
      <c r="AD14" s="171">
        <v>1</v>
      </c>
      <c r="AE14" s="171"/>
      <c r="AF14" s="171">
        <v>14</v>
      </c>
      <c r="AG14" s="171">
        <v>8</v>
      </c>
      <c r="AH14" s="171">
        <v>6</v>
      </c>
      <c r="AI14" s="171">
        <v>2</v>
      </c>
      <c r="AJ14" s="171"/>
      <c r="AK14" s="171"/>
      <c r="AL14" s="171"/>
      <c r="AM14" s="171"/>
      <c r="AN14" s="171"/>
      <c r="AO14" s="1"/>
    </row>
    <row r="15" spans="1:41" hidden="1" x14ac:dyDescent="0.2">
      <c r="A15" s="304"/>
      <c r="B15" s="304"/>
      <c r="C15" s="304"/>
      <c r="D15" s="304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6">
        <f>SUM(O4:O14)</f>
        <v>17409842.350000001</v>
      </c>
      <c r="P15" s="306">
        <f>SUM(P4:P14)</f>
        <v>10000000</v>
      </c>
      <c r="Q15" s="305"/>
      <c r="R15" s="305"/>
      <c r="S15" s="305"/>
      <c r="T15" s="306">
        <f>SUM(T4:T14)</f>
        <v>66</v>
      </c>
      <c r="U15" s="306">
        <f t="shared" ref="U15:AN15" si="0">SUM(U4:U14)</f>
        <v>30</v>
      </c>
      <c r="V15" s="306">
        <f t="shared" si="0"/>
        <v>2</v>
      </c>
      <c r="W15" s="306">
        <f t="shared" si="0"/>
        <v>28</v>
      </c>
      <c r="X15" s="306">
        <f t="shared" si="0"/>
        <v>21</v>
      </c>
      <c r="Y15" s="306">
        <f t="shared" si="0"/>
        <v>4</v>
      </c>
      <c r="Z15" s="306">
        <f t="shared" si="0"/>
        <v>0</v>
      </c>
      <c r="AA15" s="306">
        <f t="shared" si="0"/>
        <v>0</v>
      </c>
      <c r="AB15" s="306">
        <f t="shared" si="0"/>
        <v>0</v>
      </c>
      <c r="AC15" s="306">
        <f t="shared" si="0"/>
        <v>0</v>
      </c>
      <c r="AD15" s="306">
        <f t="shared" si="0"/>
        <v>2</v>
      </c>
      <c r="AE15" s="306">
        <f t="shared" si="0"/>
        <v>0</v>
      </c>
      <c r="AF15" s="306">
        <f t="shared" si="0"/>
        <v>109</v>
      </c>
      <c r="AG15" s="306">
        <f t="shared" si="0"/>
        <v>64</v>
      </c>
      <c r="AH15" s="306">
        <f t="shared" si="0"/>
        <v>22</v>
      </c>
      <c r="AI15" s="306">
        <f t="shared" si="0"/>
        <v>4</v>
      </c>
      <c r="AJ15" s="306">
        <f t="shared" si="0"/>
        <v>1</v>
      </c>
      <c r="AK15" s="306">
        <f t="shared" si="0"/>
        <v>0</v>
      </c>
      <c r="AL15" s="306">
        <f t="shared" si="0"/>
        <v>4</v>
      </c>
      <c r="AM15" s="306">
        <f t="shared" si="0"/>
        <v>44</v>
      </c>
      <c r="AN15" s="306">
        <f t="shared" si="0"/>
        <v>0</v>
      </c>
      <c r="AO15" s="306"/>
    </row>
    <row r="26" spans="20:20" x14ac:dyDescent="0.2">
      <c r="T26" s="308"/>
    </row>
  </sheetData>
  <autoFilter ref="A3:AN15" xr:uid="{00000000-0009-0000-0000-000008000000}">
    <filterColumn colId="4">
      <filters>
        <filter val="г. Якутск"/>
        <filter val="Якутск"/>
      </filters>
    </filterColumn>
  </autoFilter>
  <mergeCells count="22">
    <mergeCell ref="U1:U2"/>
    <mergeCell ref="P1:P2"/>
    <mergeCell ref="T1:T2"/>
    <mergeCell ref="K1:K2"/>
    <mergeCell ref="L1:L2"/>
    <mergeCell ref="N1:N2"/>
    <mergeCell ref="AF1:AN1"/>
    <mergeCell ref="W1:AE1"/>
    <mergeCell ref="A1:A2"/>
    <mergeCell ref="B1:B2"/>
    <mergeCell ref="C1:C2"/>
    <mergeCell ref="D1:D2"/>
    <mergeCell ref="S1:S2"/>
    <mergeCell ref="O1:O2"/>
    <mergeCell ref="H1:H2"/>
    <mergeCell ref="I1:I2"/>
    <mergeCell ref="F1:F2"/>
    <mergeCell ref="E1:E2"/>
    <mergeCell ref="G1:G2"/>
    <mergeCell ref="M1:M2"/>
    <mergeCell ref="J1:J2"/>
    <mergeCell ref="V1:V2"/>
  </mergeCells>
  <phoneticPr fontId="2" type="noConversion"/>
  <pageMargins left="0.7" right="0.7" top="0.75" bottom="0.75" header="0.3" footer="0.3"/>
  <pageSetup paperSize="9" scale="57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лизинг</vt:lpstr>
      <vt:lpstr>выставки ярмарки</vt:lpstr>
      <vt:lpstr>НХП</vt:lpstr>
      <vt:lpstr>экспорт сертификация</vt:lpstr>
      <vt:lpstr>экспорт</vt:lpstr>
      <vt:lpstr>быт обсл </vt:lpstr>
      <vt:lpstr>электрика</vt:lpstr>
      <vt:lpstr>ДО</vt:lpstr>
      <vt:lpstr>ДИП</vt:lpstr>
      <vt:lpstr>МИП </vt:lpstr>
      <vt:lpstr>обуч произ</vt:lpstr>
      <vt:lpstr>обуч сзу</vt:lpstr>
      <vt:lpstr>соц предпр</vt:lpstr>
      <vt:lpstr>'быт обсл '!Область_печати</vt:lpstr>
      <vt:lpstr>ДИП!Область_печати</vt:lpstr>
      <vt:lpstr>'обуч произ'!Область_печати</vt:lpstr>
      <vt:lpstr>'соц предпр'!Область_печати</vt:lpstr>
      <vt:lpstr>электрика!Область_печати</vt:lpstr>
    </vt:vector>
  </TitlesOfParts>
  <Company>МинПред РС(Я)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MoyBiznes21</cp:lastModifiedBy>
  <cp:lastPrinted>2013-11-13T05:41:02Z</cp:lastPrinted>
  <dcterms:created xsi:type="dcterms:W3CDTF">2010-08-12T07:35:15Z</dcterms:created>
  <dcterms:modified xsi:type="dcterms:W3CDTF">2022-10-05T02:48:05Z</dcterms:modified>
</cp:coreProperties>
</file>